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" yWindow="0" windowWidth="14628" windowHeight="8316" tabRatio="877" firstSheet="1" activeTab="2"/>
  </bookViews>
  <sheets>
    <sheet name="Д.Надіївський ЗЗСО" sheetId="28" r:id="rId1"/>
    <sheet name="Попельнастівський ЗЗСО" sheetId="30" r:id="rId2"/>
    <sheet name="Куколівський ЗЗСО" sheetId="31" r:id="rId3"/>
    <sheet name="Олександрівський ЗЗСО" sheetId="39" r:id="rId4"/>
    <sheet name="Ульянівський ЗЗСО" sheetId="42" r:id="rId5"/>
    <sheet name="Ч.Кам&quot;янський ЗЗСО" sheetId="44" r:id="rId6"/>
    <sheet name="Долинська філія" sheetId="52" r:id="rId7"/>
    <sheet name="Щасливська філія" sheetId="48" r:id="rId8"/>
    <sheet name="Лист1" sheetId="51" r:id="rId9"/>
  </sheets>
  <calcPr calcId="125725"/>
</workbook>
</file>

<file path=xl/calcChain.xml><?xml version="1.0" encoding="utf-8"?>
<calcChain xmlns="http://schemas.openxmlformats.org/spreadsheetml/2006/main">
  <c r="C7" i="44"/>
  <c r="C7" i="28"/>
  <c r="C7" i="30"/>
  <c r="C7" i="48"/>
  <c r="C7" i="31"/>
  <c r="C9" i="44"/>
  <c r="C10"/>
  <c r="C11"/>
  <c r="C14" i="39"/>
  <c r="C15"/>
  <c r="C16" i="31"/>
  <c r="D11" i="44"/>
  <c r="C25" i="52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8" i="31"/>
  <c r="D7"/>
  <c r="D8" i="39"/>
  <c r="D7"/>
  <c r="D25" s="1"/>
  <c r="D10" i="31"/>
  <c r="D11" i="48"/>
  <c r="D15"/>
  <c r="D38" i="31"/>
  <c r="C38"/>
  <c r="C52" i="30"/>
  <c r="D52"/>
  <c r="D51" i="48"/>
  <c r="C51"/>
  <c r="D54" i="39"/>
  <c r="C54"/>
  <c r="D52" i="42"/>
  <c r="C52"/>
  <c r="D39" i="39"/>
  <c r="C39"/>
  <c r="C25" i="28"/>
  <c r="D25" i="52" l="1"/>
  <c r="E25" l="1"/>
  <c r="D49" i="51" l="1"/>
  <c r="D45"/>
  <c r="C57"/>
  <c r="D44" s="1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50" i="44" l="1"/>
  <c r="C75" l="1"/>
  <c r="D50"/>
  <c r="C76" i="48"/>
  <c r="C76" i="31"/>
  <c r="C75" i="28"/>
  <c r="C78" i="39"/>
  <c r="C76" i="42" l="1"/>
  <c r="D25" i="48"/>
  <c r="D25" i="44"/>
  <c r="D25" i="42"/>
  <c r="D25" i="31"/>
  <c r="D25" i="30"/>
  <c r="D25" i="28"/>
  <c r="D37" i="48" l="1"/>
  <c r="C37"/>
  <c r="D37" i="44"/>
  <c r="C37"/>
  <c r="D39" i="42"/>
  <c r="C39"/>
  <c r="C51" i="31"/>
  <c r="D51"/>
  <c r="C38" i="30"/>
  <c r="D38"/>
  <c r="C51" i="28"/>
  <c r="D51"/>
  <c r="D37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<sst xmlns="http://schemas.openxmlformats.org/spreadsheetml/2006/main" count="545" uniqueCount="70">
  <si>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</si>
  <si>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</si>
  <si>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</si>
  <si>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</si>
  <si>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</si>
  <si>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</si>
  <si>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</si>
  <si>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</si>
  <si>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</si>
  <si>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</si>
  <si>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</si>
  <si>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</si>
  <si>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</si>
  <si>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</si>
  <si>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</si>
  <si>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</si>
  <si>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</si>
  <si>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</si>
  <si>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</si>
  <si>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</si>
  <si>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</si>
  <si>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</si>
  <si>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</si>
  <si>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</si>
  <si>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</si>
  <si>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</si>
  <si>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</si>
  <si>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</si>
  <si>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</si>
  <si>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</si>
  <si>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</si>
  <si>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</si>
  <si>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</si>
  <si>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</si>
  <si>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</si>
  <si>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</si>
  <si>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</si>
  <si>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</si>
  <si>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</si>
  <si>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</si>
  <si>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</si>
  <si>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</si>
  <si>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</si>
  <si>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</si>
  <si>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</si>
  <si>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</si>
  <si>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</si>
  <si>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</si>
  <si>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</si>
  <si>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</si>
  <si>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</si>
  <si>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</si>
  <si>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</si>
  <si>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</si>
  <si>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</si>
  <si>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</si>
  <si>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</si>
  <si>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Добронадіївський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</si>
  <si>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Попельнастівський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</si>
  <si>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Олександрівський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</si>
  <si>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Улянівський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</si>
  <si>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Червонокам'янський заклад загальної середньої освіти І-ІІІ ступенів - позашкільний центр Попельнастівської сільської ради Олександрійського району Кіровоградської області</t>
  </si>
  <si>
    <t>Кухонні меблі</t>
  </si>
  <si>
    <t xml:space="preserve">Кошторис та фінансовий звіт  про надходження та використання   коштів стоном на 01.01.2022року  </t>
  </si>
  <si>
    <t xml:space="preserve">Кошторис та фінансовий звіт  про надходження та використання   коштів стоном на 01.01.2022 року  </t>
  </si>
  <si>
    <t xml:space="preserve">Кошторис та фінансовий звіт  про надходження та використання   коштів станом на 01.01.2022 року  </t>
  </si>
  <si>
    <t>Звіт про використання коштів загального фонду</t>
  </si>
  <si>
    <t>Долинська філія  Червонокамянського закладу загальної середньої освіти І-ІІІступенів- позашкільний центр Попельнастівської сільської ради Олександрійського району Кіровоградської області</t>
  </si>
  <si>
    <t>Щасливська   філія  Червонокамянського закладу загальної середньої освіти І-ІІІступенів- позашкільний центр Попельнастівської сільської ради Олександрійського району Кіровоградської області</t>
  </si>
  <si>
    <t>Куколівський заклад загальної середньої освіти І-ІІІ ступенів - заклад дошкільної освіти Попельнастівської сільської ради Олександрійського району Кіровоградської області</t>
  </si>
</sst>
</file>

<file path=xl/styles.xml><?xml version="1.0" encoding="utf-8"?>
<styleSheet xmlns="http://schemas.openxmlformats.org/spreadsheetml/2006/main">
  <numFmts count="1">
    <numFmt numFmtId="164" formatCode="d/m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15" fillId="2" borderId="6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2" fontId="2" fillId="2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2" fontId="8" fillId="0" borderId="0" xfId="0" applyNumberFormat="1" applyFont="1" applyFill="1"/>
    <xf numFmtId="2" fontId="9" fillId="0" borderId="1" xfId="0" applyNumberFormat="1" applyFont="1" applyBorder="1" applyAlignment="1"/>
    <xf numFmtId="2" fontId="9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0" fontId="3" fillId="0" borderId="0" xfId="0" applyFont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12" fillId="2" borderId="3" xfId="0" applyNumberFormat="1" applyFont="1" applyFill="1" applyBorder="1" applyAlignment="1"/>
    <xf numFmtId="2" fontId="12" fillId="2" borderId="4" xfId="0" applyNumberFormat="1" applyFont="1" applyFill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opLeftCell="A12" workbookViewId="0">
      <selection activeCell="H9" sqref="H9"/>
    </sheetView>
  </sheetViews>
  <sheetFormatPr defaultRowHeight="14.4"/>
  <cols>
    <col min="1" max="1" width="40.88671875" style="3" customWidth="1"/>
    <col min="2" max="2" width="9.33203125" style="1" customWidth="1"/>
    <col min="3" max="3" width="17.88671875" customWidth="1"/>
    <col min="4" max="4" width="17.109375" customWidth="1"/>
    <col min="5" max="5" width="11" hidden="1" customWidth="1"/>
    <col min="6" max="6" width="14.33203125" customWidth="1"/>
    <col min="8" max="8" width="12.77734375" customWidth="1"/>
    <col min="9" max="9" width="11.21875" customWidth="1"/>
  </cols>
  <sheetData>
    <row r="2" spans="1:6" ht="55.5" customHeight="1">
      <c r="A2" s="76" t="s">
        <v>65</v>
      </c>
      <c r="B2" s="77"/>
      <c r="C2" s="77"/>
      <c r="D2" s="77"/>
    </row>
    <row r="3" spans="1:6" ht="60" customHeight="1">
      <c r="A3" s="83" t="s">
        <v>57</v>
      </c>
      <c r="B3" s="84"/>
      <c r="C3" s="84"/>
      <c r="D3" s="84"/>
    </row>
    <row r="4" spans="1:6" ht="18">
      <c r="A4" s="6"/>
      <c r="B4" s="7"/>
      <c r="C4" s="8"/>
      <c r="D4" s="8"/>
    </row>
    <row r="5" spans="1:6" ht="41.25" customHeight="1">
      <c r="A5" s="78" t="s">
        <v>23</v>
      </c>
      <c r="B5" s="79"/>
      <c r="C5" s="79"/>
      <c r="D5" s="79"/>
    </row>
    <row r="6" spans="1:6" s="2" customFormat="1" ht="74.25" customHeight="1">
      <c r="A6" s="9" t="s">
        <v>0</v>
      </c>
      <c r="B6" s="9" t="s">
        <v>1</v>
      </c>
      <c r="C6" s="10" t="s">
        <v>22</v>
      </c>
      <c r="D6" s="10" t="s">
        <v>16</v>
      </c>
      <c r="F6" s="75"/>
    </row>
    <row r="7" spans="1:6" s="2" customFormat="1" ht="18">
      <c r="A7" s="21" t="s">
        <v>21</v>
      </c>
      <c r="B7" s="16">
        <v>2111</v>
      </c>
      <c r="C7" s="51">
        <f>4354060</f>
        <v>4354060</v>
      </c>
      <c r="D7" s="51">
        <v>4127474.18</v>
      </c>
      <c r="E7" s="25">
        <f>C7-D7</f>
        <v>226585.81999999983</v>
      </c>
      <c r="F7" s="74"/>
    </row>
    <row r="8" spans="1:6" s="2" customFormat="1" ht="18">
      <c r="A8" s="21" t="s">
        <v>40</v>
      </c>
      <c r="B8" s="16">
        <v>2120</v>
      </c>
      <c r="C8" s="51">
        <v>962448</v>
      </c>
      <c r="D8" s="51">
        <v>900478</v>
      </c>
      <c r="E8" s="25">
        <f t="shared" ref="E8:E25" si="0">C8-D8</f>
        <v>61970</v>
      </c>
      <c r="F8" s="74"/>
    </row>
    <row r="9" spans="1:6" ht="35.4">
      <c r="A9" s="11" t="s">
        <v>2</v>
      </c>
      <c r="B9" s="16">
        <v>2210</v>
      </c>
      <c r="C9" s="53">
        <v>198190</v>
      </c>
      <c r="D9" s="62">
        <v>198180.87</v>
      </c>
      <c r="E9" s="25">
        <f t="shared" si="0"/>
        <v>9.1300000000046566</v>
      </c>
      <c r="F9" s="74"/>
    </row>
    <row r="10" spans="1:6" ht="18">
      <c r="A10" s="11" t="s">
        <v>3</v>
      </c>
      <c r="B10" s="16">
        <v>2230</v>
      </c>
      <c r="C10" s="54">
        <v>86175</v>
      </c>
      <c r="D10" s="54">
        <v>76172.710000000006</v>
      </c>
      <c r="E10" s="25">
        <f t="shared" si="0"/>
        <v>10002.289999999994</v>
      </c>
      <c r="F10" s="74"/>
    </row>
    <row r="11" spans="1:6" ht="35.4">
      <c r="A11" s="11" t="s">
        <v>4</v>
      </c>
      <c r="B11" s="16">
        <v>2240</v>
      </c>
      <c r="C11" s="54">
        <v>740832</v>
      </c>
      <c r="D11" s="54">
        <v>736835.07</v>
      </c>
      <c r="E11" s="25">
        <f t="shared" si="0"/>
        <v>3996.9300000000512</v>
      </c>
      <c r="F11" s="74"/>
    </row>
    <row r="12" spans="1:6" ht="35.4">
      <c r="A12" s="11" t="s">
        <v>56</v>
      </c>
      <c r="B12" s="16">
        <v>2220</v>
      </c>
      <c r="C12" s="20"/>
      <c r="D12" s="20"/>
      <c r="E12" s="25">
        <f t="shared" si="0"/>
        <v>0</v>
      </c>
      <c r="F12" s="74"/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74"/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74"/>
    </row>
    <row r="15" spans="1:6" ht="18">
      <c r="A15" s="11" t="s">
        <v>7</v>
      </c>
      <c r="B15" s="16">
        <v>2273</v>
      </c>
      <c r="C15" s="54">
        <v>123537</v>
      </c>
      <c r="D15" s="54">
        <v>123536.52</v>
      </c>
      <c r="E15" s="25">
        <f t="shared" si="0"/>
        <v>0.47999999999592546</v>
      </c>
      <c r="F15" s="74"/>
    </row>
    <row r="16" spans="1:6" ht="18">
      <c r="A16" s="11" t="s">
        <v>8</v>
      </c>
      <c r="B16" s="16">
        <v>2274</v>
      </c>
      <c r="C16" s="54">
        <v>605</v>
      </c>
      <c r="D16" s="54">
        <v>602.83000000000004</v>
      </c>
      <c r="E16" s="25">
        <f t="shared" si="0"/>
        <v>2.1699999999999591</v>
      </c>
      <c r="F16" s="74"/>
    </row>
    <row r="17" spans="1:9" ht="18">
      <c r="A17" s="11" t="s">
        <v>9</v>
      </c>
      <c r="B17" s="16">
        <v>2275</v>
      </c>
      <c r="C17" s="54">
        <v>224837.5</v>
      </c>
      <c r="D17" s="54">
        <v>224837.5</v>
      </c>
      <c r="E17" s="25">
        <f t="shared" si="0"/>
        <v>0</v>
      </c>
      <c r="F17" s="74"/>
    </row>
    <row r="18" spans="1:9" ht="36" customHeight="1">
      <c r="A18" s="11" t="s">
        <v>10</v>
      </c>
      <c r="B18" s="16">
        <v>2282</v>
      </c>
      <c r="C18" s="54">
        <v>11620</v>
      </c>
      <c r="D18" s="54">
        <v>11620</v>
      </c>
      <c r="E18" s="25">
        <f t="shared" si="0"/>
        <v>0</v>
      </c>
      <c r="F18" s="74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74"/>
    </row>
    <row r="20" spans="1:9" ht="15.75" customHeight="1">
      <c r="A20" s="11" t="s">
        <v>14</v>
      </c>
      <c r="B20" s="16">
        <v>2800</v>
      </c>
      <c r="C20" s="54">
        <v>5340</v>
      </c>
      <c r="D20" s="54">
        <v>5336.35</v>
      </c>
      <c r="E20" s="25">
        <f t="shared" si="0"/>
        <v>3.6499999999996362</v>
      </c>
      <c r="F20" s="74"/>
    </row>
    <row r="21" spans="1:9" ht="36" customHeight="1">
      <c r="A21" s="11" t="s">
        <v>11</v>
      </c>
      <c r="B21" s="16">
        <v>3110</v>
      </c>
      <c r="C21" s="54">
        <v>60000</v>
      </c>
      <c r="D21" s="54">
        <v>60000</v>
      </c>
      <c r="E21" s="25">
        <f t="shared" si="0"/>
        <v>0</v>
      </c>
      <c r="F21" s="74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74"/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74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74"/>
    </row>
    <row r="25" spans="1:9" ht="18">
      <c r="A25" s="11" t="s">
        <v>12</v>
      </c>
      <c r="B25" s="16"/>
      <c r="C25" s="55">
        <f>C7+C8+C9+C10+C11+C12+C13+C14+C15+C16+C17+C18+C19+C20+C21+C22+C23+C24</f>
        <v>6767644.5</v>
      </c>
      <c r="D25" s="56">
        <f>SUM(D7:D24)</f>
        <v>6465074.0299999993</v>
      </c>
      <c r="E25" s="25">
        <f t="shared" si="0"/>
        <v>302570.47000000067</v>
      </c>
      <c r="F25" s="74"/>
      <c r="I25" s="4"/>
    </row>
    <row r="26" spans="1:9">
      <c r="C26" s="4"/>
      <c r="D26" s="4"/>
    </row>
    <row r="27" spans="1:9" ht="28.5" customHeight="1">
      <c r="A27" s="76" t="s">
        <v>24</v>
      </c>
      <c r="B27" s="80"/>
      <c r="C27" s="80"/>
      <c r="D27" s="80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45"/>
      <c r="D30" s="20"/>
      <c r="F30" s="25"/>
    </row>
    <row r="31" spans="1:9" ht="18" hidden="1">
      <c r="A31" s="12" t="s">
        <v>3</v>
      </c>
      <c r="B31" s="17">
        <v>2230</v>
      </c>
      <c r="C31" s="45"/>
      <c r="D31" s="20"/>
      <c r="F31" s="25"/>
    </row>
    <row r="32" spans="1:9" ht="18" hidden="1">
      <c r="A32" s="12" t="s">
        <v>4</v>
      </c>
      <c r="B32" s="17">
        <v>2240</v>
      </c>
      <c r="C32" s="47"/>
      <c r="D32" s="20"/>
      <c r="F32" s="25"/>
    </row>
    <row r="33" spans="1:6" ht="18" hidden="1">
      <c r="A33" s="11" t="s">
        <v>14</v>
      </c>
      <c r="B33" s="17">
        <v>2800</v>
      </c>
      <c r="C33" s="45"/>
      <c r="D33" s="20"/>
      <c r="F33" s="25"/>
    </row>
    <row r="34" spans="1:6" ht="18">
      <c r="A34" s="36" t="s">
        <v>9</v>
      </c>
      <c r="B34" s="17">
        <v>2275</v>
      </c>
      <c r="C34" s="45">
        <v>8</v>
      </c>
      <c r="D34" s="20">
        <v>8</v>
      </c>
      <c r="F34" s="25"/>
    </row>
    <row r="35" spans="1:6" ht="52.8" hidden="1">
      <c r="A35" s="11" t="s">
        <v>11</v>
      </c>
      <c r="B35" s="17">
        <v>3110</v>
      </c>
      <c r="C35" s="45"/>
      <c r="D35" s="20"/>
      <c r="F35" s="25"/>
    </row>
    <row r="36" spans="1:6" ht="18" hidden="1">
      <c r="A36" s="18" t="s">
        <v>15</v>
      </c>
      <c r="B36" s="19">
        <v>3132</v>
      </c>
      <c r="C36" s="45"/>
      <c r="D36" s="20"/>
      <c r="F36" s="25"/>
    </row>
    <row r="37" spans="1:6" ht="18">
      <c r="A37" s="11" t="s">
        <v>12</v>
      </c>
      <c r="B37" s="17"/>
      <c r="C37" s="46">
        <f>SUM(C30:C36)</f>
        <v>8</v>
      </c>
      <c r="D37" s="46">
        <f>SUM(D30:D36)</f>
        <v>8</v>
      </c>
      <c r="F37" s="25"/>
    </row>
    <row r="38" spans="1:6" ht="18">
      <c r="A38" s="39"/>
      <c r="B38" s="40"/>
      <c r="C38" s="41"/>
      <c r="D38" s="41"/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81" t="s">
        <v>25</v>
      </c>
      <c r="B41" s="81"/>
      <c r="C41" s="81"/>
      <c r="D41" s="81"/>
    </row>
    <row r="42" spans="1:6">
      <c r="A42" s="1"/>
      <c r="B42" s="5"/>
      <c r="C42" s="4"/>
      <c r="D42" s="4"/>
    </row>
    <row r="43" spans="1:6" ht="69.599999999999994">
      <c r="A43" s="42" t="s">
        <v>0</v>
      </c>
      <c r="B43" s="42" t="s">
        <v>1</v>
      </c>
      <c r="C43" s="10" t="s">
        <v>22</v>
      </c>
      <c r="D43" s="10" t="s">
        <v>17</v>
      </c>
    </row>
    <row r="44" spans="1:6" ht="35.4">
      <c r="A44" s="36" t="s">
        <v>2</v>
      </c>
      <c r="B44" s="17">
        <v>2210</v>
      </c>
      <c r="C44" s="45">
        <v>15468</v>
      </c>
      <c r="D44" s="45">
        <v>15468</v>
      </c>
      <c r="F44" s="25"/>
    </row>
    <row r="45" spans="1:6" ht="18">
      <c r="A45" s="12" t="s">
        <v>3</v>
      </c>
      <c r="B45" s="17">
        <v>2230</v>
      </c>
      <c r="C45" s="45">
        <v>2270.4899999999998</v>
      </c>
      <c r="D45" s="45">
        <v>2270.4899999999998</v>
      </c>
      <c r="F45" s="25"/>
    </row>
    <row r="46" spans="1:6" ht="18" hidden="1">
      <c r="A46" s="12" t="s">
        <v>4</v>
      </c>
      <c r="B46" s="17">
        <v>2240</v>
      </c>
      <c r="C46" s="45"/>
      <c r="D46" s="45"/>
      <c r="F46" s="25"/>
    </row>
    <row r="47" spans="1:6" ht="18" hidden="1">
      <c r="A47" s="12" t="s">
        <v>9</v>
      </c>
      <c r="B47" s="17">
        <v>2275</v>
      </c>
      <c r="C47" s="45"/>
      <c r="D47" s="45"/>
      <c r="F47" s="25"/>
    </row>
    <row r="48" spans="1:6" ht="18" hidden="1">
      <c r="A48" s="11" t="s">
        <v>14</v>
      </c>
      <c r="B48" s="17">
        <v>2800</v>
      </c>
      <c r="C48" s="45"/>
      <c r="D48" s="45"/>
      <c r="F48" s="25"/>
    </row>
    <row r="49" spans="1:6" ht="52.8" hidden="1">
      <c r="A49" s="11" t="s">
        <v>11</v>
      </c>
      <c r="B49" s="17">
        <v>3110</v>
      </c>
      <c r="C49" s="45"/>
      <c r="D49" s="45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11" t="s">
        <v>12</v>
      </c>
      <c r="B51" s="17"/>
      <c r="C51" s="46">
        <f>C44+C45+C48+C49+C50</f>
        <v>17738.489999999998</v>
      </c>
      <c r="D51" s="46">
        <f>D44+D45+D48+D49+D50</f>
        <v>17738.489999999998</v>
      </c>
      <c r="F51" s="25"/>
    </row>
    <row r="52" spans="1:6" ht="18">
      <c r="A52" s="39"/>
      <c r="B52" s="40"/>
      <c r="C52" s="41"/>
      <c r="D52" s="41"/>
      <c r="F52" s="25"/>
    </row>
    <row r="54" spans="1:6" ht="34.5" customHeight="1">
      <c r="A54" s="81" t="s">
        <v>54</v>
      </c>
      <c r="B54" s="82"/>
      <c r="C54" s="82"/>
      <c r="D54" s="82"/>
    </row>
    <row r="56" spans="1:6" ht="17.399999999999999">
      <c r="A56" s="85" t="s">
        <v>26</v>
      </c>
      <c r="B56" s="86"/>
      <c r="C56" s="87" t="s">
        <v>27</v>
      </c>
      <c r="D56" s="86"/>
    </row>
    <row r="57" spans="1:6" ht="18">
      <c r="A57" s="36" t="s">
        <v>35</v>
      </c>
      <c r="B57" s="31">
        <v>2210</v>
      </c>
      <c r="C57" s="88"/>
      <c r="D57" s="88"/>
    </row>
    <row r="58" spans="1:6" ht="18" hidden="1">
      <c r="A58" s="36" t="s">
        <v>29</v>
      </c>
      <c r="B58" s="31">
        <v>2210</v>
      </c>
      <c r="C58" s="89"/>
      <c r="D58" s="90"/>
    </row>
    <row r="59" spans="1:6" ht="18" hidden="1">
      <c r="A59" s="36" t="s">
        <v>32</v>
      </c>
      <c r="B59" s="31">
        <v>2210</v>
      </c>
      <c r="C59" s="89"/>
      <c r="D59" s="90"/>
    </row>
    <row r="60" spans="1:6" ht="18" hidden="1">
      <c r="A60" s="36" t="s">
        <v>37</v>
      </c>
      <c r="B60" s="32">
        <v>3110.221</v>
      </c>
      <c r="C60" s="89"/>
      <c r="D60" s="90"/>
    </row>
    <row r="61" spans="1:6" ht="18">
      <c r="A61" s="36" t="s">
        <v>28</v>
      </c>
      <c r="B61" s="31">
        <v>2210</v>
      </c>
      <c r="C61" s="89">
        <v>15468</v>
      </c>
      <c r="D61" s="90"/>
    </row>
    <row r="62" spans="1:6" ht="18" hidden="1">
      <c r="A62" s="36" t="s">
        <v>30</v>
      </c>
      <c r="B62" s="31">
        <v>2210</v>
      </c>
      <c r="C62" s="89"/>
      <c r="D62" s="90"/>
    </row>
    <row r="63" spans="1:6" ht="18" hidden="1">
      <c r="A63" s="36" t="s">
        <v>36</v>
      </c>
      <c r="B63" s="31">
        <v>2210</v>
      </c>
      <c r="C63" s="89"/>
      <c r="D63" s="90"/>
    </row>
    <row r="64" spans="1:6" ht="18" hidden="1">
      <c r="A64" s="36" t="s">
        <v>31</v>
      </c>
      <c r="B64" s="31">
        <v>3110</v>
      </c>
      <c r="C64" s="89"/>
      <c r="D64" s="90"/>
    </row>
    <row r="65" spans="1:4" ht="18" hidden="1">
      <c r="A65" s="36" t="s">
        <v>33</v>
      </c>
      <c r="B65" s="31">
        <v>2210</v>
      </c>
      <c r="C65" s="89"/>
      <c r="D65" s="90"/>
    </row>
    <row r="66" spans="1:4" ht="18" hidden="1">
      <c r="A66" s="36" t="s">
        <v>34</v>
      </c>
      <c r="B66" s="31">
        <v>2210</v>
      </c>
      <c r="C66" s="89"/>
      <c r="D66" s="90"/>
    </row>
    <row r="67" spans="1:4" ht="18" hidden="1">
      <c r="A67" s="36" t="s">
        <v>46</v>
      </c>
      <c r="B67" s="31">
        <v>2240</v>
      </c>
      <c r="C67" s="89"/>
      <c r="D67" s="90"/>
    </row>
    <row r="68" spans="1:4" ht="18">
      <c r="A68" s="36" t="s">
        <v>38</v>
      </c>
      <c r="B68" s="31">
        <v>2230</v>
      </c>
      <c r="C68" s="89">
        <v>2270.4899999999998</v>
      </c>
      <c r="D68" s="90"/>
    </row>
    <row r="69" spans="1:4" ht="18" hidden="1">
      <c r="A69" s="36" t="s">
        <v>39</v>
      </c>
      <c r="B69" s="31">
        <v>2210</v>
      </c>
      <c r="C69" s="89"/>
      <c r="D69" s="90"/>
    </row>
    <row r="70" spans="1:4" ht="18" hidden="1">
      <c r="A70" s="36" t="s">
        <v>45</v>
      </c>
      <c r="B70" s="31">
        <v>2210</v>
      </c>
      <c r="C70" s="89"/>
      <c r="D70" s="90"/>
    </row>
    <row r="71" spans="1:4" ht="18" hidden="1">
      <c r="A71" s="36" t="s">
        <v>43</v>
      </c>
      <c r="B71" s="31">
        <v>2210</v>
      </c>
      <c r="C71" s="89"/>
      <c r="D71" s="90"/>
    </row>
    <row r="72" spans="1:4" ht="18" hidden="1">
      <c r="A72" s="36" t="s">
        <v>42</v>
      </c>
      <c r="B72" s="31">
        <v>2210</v>
      </c>
      <c r="C72" s="89"/>
      <c r="D72" s="90"/>
    </row>
    <row r="73" spans="1:4" ht="18" hidden="1">
      <c r="A73" s="36" t="s">
        <v>44</v>
      </c>
      <c r="B73" s="37">
        <v>2210</v>
      </c>
      <c r="C73" s="89"/>
      <c r="D73" s="90"/>
    </row>
    <row r="74" spans="1:4" ht="18" hidden="1">
      <c r="A74" s="91"/>
      <c r="B74" s="92"/>
      <c r="C74" s="89"/>
      <c r="D74" s="90"/>
    </row>
    <row r="75" spans="1:4" ht="18">
      <c r="A75" s="91"/>
      <c r="B75" s="92"/>
      <c r="C75" s="93">
        <f>SUM(C57:D74)</f>
        <v>17738.489999999998</v>
      </c>
      <c r="D75" s="94"/>
    </row>
  </sheetData>
  <mergeCells count="29">
    <mergeCell ref="A75:B75"/>
    <mergeCell ref="C75:D75"/>
    <mergeCell ref="C70:D70"/>
    <mergeCell ref="C71:D71"/>
    <mergeCell ref="C72:D72"/>
    <mergeCell ref="C73:D73"/>
    <mergeCell ref="A74:B74"/>
    <mergeCell ref="C74:D74"/>
    <mergeCell ref="C67:D67"/>
    <mergeCell ref="C63:D63"/>
    <mergeCell ref="C64:D64"/>
    <mergeCell ref="C68:D68"/>
    <mergeCell ref="C69:D69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A2:D2"/>
    <mergeCell ref="A5:D5"/>
    <mergeCell ref="A27:D27"/>
    <mergeCell ref="A41:D41"/>
    <mergeCell ref="A54:D54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topLeftCell="A3" workbookViewId="0">
      <selection activeCell="F6" sqref="F6:G29"/>
    </sheetView>
  </sheetViews>
  <sheetFormatPr defaultRowHeight="14.4"/>
  <cols>
    <col min="1" max="1" width="40.88671875" style="3" customWidth="1"/>
    <col min="2" max="2" width="8.88671875" style="1" customWidth="1"/>
    <col min="3" max="3" width="17.21875" customWidth="1"/>
    <col min="4" max="4" width="14.77734375" customWidth="1"/>
    <col min="5" max="5" width="10.77734375" hidden="1" customWidth="1"/>
    <col min="6" max="6" width="11.77734375" customWidth="1"/>
    <col min="8" max="8" width="12.109375" customWidth="1"/>
  </cols>
  <sheetData>
    <row r="2" spans="1:7" ht="54.75" customHeight="1">
      <c r="A2" s="76" t="s">
        <v>64</v>
      </c>
      <c r="B2" s="77"/>
      <c r="C2" s="77"/>
      <c r="D2" s="77"/>
    </row>
    <row r="3" spans="1:7" ht="64.5" customHeight="1">
      <c r="A3" s="83" t="s">
        <v>58</v>
      </c>
      <c r="B3" s="84"/>
      <c r="C3" s="84"/>
      <c r="D3" s="84"/>
    </row>
    <row r="4" spans="1:7" ht="18">
      <c r="A4" s="6"/>
      <c r="B4" s="7"/>
      <c r="C4" s="8"/>
      <c r="D4" s="8"/>
    </row>
    <row r="5" spans="1:7" ht="45" customHeight="1">
      <c r="A5" s="78" t="s">
        <v>23</v>
      </c>
      <c r="B5" s="79"/>
      <c r="C5" s="79"/>
      <c r="D5" s="79"/>
    </row>
    <row r="6" spans="1:7" s="2" customFormat="1" ht="78" customHeight="1">
      <c r="A6" s="9" t="s">
        <v>0</v>
      </c>
      <c r="B6" s="9" t="s">
        <v>1</v>
      </c>
      <c r="C6" s="10" t="s">
        <v>22</v>
      </c>
      <c r="D6" s="10" t="s">
        <v>16</v>
      </c>
      <c r="F6" s="75"/>
      <c r="G6" s="75"/>
    </row>
    <row r="7" spans="1:7" s="2" customFormat="1" ht="18">
      <c r="A7" s="21" t="s">
        <v>21</v>
      </c>
      <c r="B7" s="16">
        <v>2111</v>
      </c>
      <c r="C7" s="51">
        <f>4780890.9</f>
        <v>4780890.9000000004</v>
      </c>
      <c r="D7" s="51">
        <v>4194600.6500000004</v>
      </c>
      <c r="E7" s="25">
        <f>C7-D7</f>
        <v>586290.25</v>
      </c>
      <c r="F7" s="74"/>
      <c r="G7" s="75"/>
    </row>
    <row r="8" spans="1:7" s="2" customFormat="1" ht="18">
      <c r="A8" s="21" t="s">
        <v>40</v>
      </c>
      <c r="B8" s="16">
        <v>2120</v>
      </c>
      <c r="C8" s="51">
        <v>1056577</v>
      </c>
      <c r="D8" s="51">
        <v>920815.97</v>
      </c>
      <c r="E8" s="25">
        <f t="shared" ref="E8:E25" si="0">C8-D8</f>
        <v>135761.03000000003</v>
      </c>
      <c r="F8" s="74"/>
      <c r="G8" s="75"/>
    </row>
    <row r="9" spans="1:7" ht="35.4">
      <c r="A9" s="11" t="s">
        <v>2</v>
      </c>
      <c r="B9" s="16">
        <v>2210</v>
      </c>
      <c r="C9" s="54">
        <v>376110</v>
      </c>
      <c r="D9" s="54">
        <v>376109.08</v>
      </c>
      <c r="E9" s="25">
        <f t="shared" si="0"/>
        <v>0.91999999998370185</v>
      </c>
      <c r="F9" s="74"/>
      <c r="G9" s="5"/>
    </row>
    <row r="10" spans="1:7" ht="18">
      <c r="A10" s="11" t="s">
        <v>3</v>
      </c>
      <c r="B10" s="16">
        <v>2230</v>
      </c>
      <c r="C10" s="54">
        <v>135000.32000000001</v>
      </c>
      <c r="D10" s="54">
        <v>123160.38</v>
      </c>
      <c r="E10" s="25">
        <f t="shared" si="0"/>
        <v>11839.940000000002</v>
      </c>
      <c r="F10" s="74"/>
      <c r="G10" s="5"/>
    </row>
    <row r="11" spans="1:7" ht="35.4">
      <c r="A11" s="11" t="s">
        <v>4</v>
      </c>
      <c r="B11" s="16">
        <v>2240</v>
      </c>
      <c r="C11" s="54">
        <v>804820</v>
      </c>
      <c r="D11" s="54">
        <v>804819.59</v>
      </c>
      <c r="E11" s="25">
        <f t="shared" si="0"/>
        <v>0.41000000003259629</v>
      </c>
      <c r="F11" s="74"/>
      <c r="G11" s="5"/>
    </row>
    <row r="12" spans="1:7" ht="35.4">
      <c r="A12" s="36" t="s">
        <v>56</v>
      </c>
      <c r="B12" s="16">
        <v>2220</v>
      </c>
      <c r="C12" s="54"/>
      <c r="D12" s="54"/>
      <c r="E12" s="25">
        <f t="shared" si="0"/>
        <v>0</v>
      </c>
      <c r="F12" s="74"/>
      <c r="G12" s="5"/>
    </row>
    <row r="13" spans="1:7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74"/>
      <c r="G13" s="5"/>
    </row>
    <row r="14" spans="1:7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74"/>
      <c r="G14" s="5"/>
    </row>
    <row r="15" spans="1:7" ht="18">
      <c r="A15" s="11" t="s">
        <v>7</v>
      </c>
      <c r="B15" s="16">
        <v>2273</v>
      </c>
      <c r="C15" s="54">
        <v>78500</v>
      </c>
      <c r="D15" s="54">
        <v>78484.3</v>
      </c>
      <c r="E15" s="25">
        <f t="shared" si="0"/>
        <v>15.69999999999709</v>
      </c>
      <c r="F15" s="74"/>
      <c r="G15" s="5"/>
    </row>
    <row r="16" spans="1:7" ht="18">
      <c r="A16" s="11" t="s">
        <v>8</v>
      </c>
      <c r="B16" s="16">
        <v>2274</v>
      </c>
      <c r="C16" s="54">
        <v>241976.89</v>
      </c>
      <c r="D16" s="54">
        <v>211976.89</v>
      </c>
      <c r="E16" s="25">
        <f t="shared" si="0"/>
        <v>30000</v>
      </c>
      <c r="F16" s="74"/>
      <c r="G16" s="5"/>
    </row>
    <row r="17" spans="1:8" ht="18">
      <c r="A17" s="11" t="s">
        <v>9</v>
      </c>
      <c r="B17" s="16">
        <v>2275</v>
      </c>
      <c r="C17" s="54">
        <v>37.5</v>
      </c>
      <c r="D17" s="54">
        <v>37.5</v>
      </c>
      <c r="E17" s="25">
        <f t="shared" si="0"/>
        <v>0</v>
      </c>
      <c r="F17" s="74"/>
      <c r="G17" s="5"/>
    </row>
    <row r="18" spans="1:8" ht="33" customHeight="1">
      <c r="A18" s="11" t="s">
        <v>10</v>
      </c>
      <c r="B18" s="16">
        <v>2282</v>
      </c>
      <c r="C18" s="54">
        <v>3050</v>
      </c>
      <c r="D18" s="54">
        <v>3050</v>
      </c>
      <c r="E18" s="25">
        <f t="shared" si="0"/>
        <v>0</v>
      </c>
      <c r="F18" s="74"/>
      <c r="G18" s="5"/>
    </row>
    <row r="19" spans="1:8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74"/>
      <c r="G19" s="5"/>
    </row>
    <row r="20" spans="1:8" ht="15.75" customHeight="1">
      <c r="A20" s="11" t="s">
        <v>14</v>
      </c>
      <c r="B20" s="16">
        <v>2800</v>
      </c>
      <c r="C20" s="54">
        <v>292</v>
      </c>
      <c r="D20" s="54">
        <v>291.64</v>
      </c>
      <c r="E20" s="25">
        <f t="shared" si="0"/>
        <v>0.36000000000001364</v>
      </c>
      <c r="F20" s="74"/>
      <c r="G20" s="5"/>
    </row>
    <row r="21" spans="1:8" ht="36.75" customHeight="1">
      <c r="A21" s="11" t="s">
        <v>11</v>
      </c>
      <c r="B21" s="16">
        <v>3110</v>
      </c>
      <c r="C21" s="54"/>
      <c r="D21" s="54"/>
      <c r="E21" s="25">
        <f t="shared" si="0"/>
        <v>0</v>
      </c>
      <c r="F21" s="74"/>
      <c r="G21" s="5"/>
      <c r="H21" s="34"/>
    </row>
    <row r="22" spans="1:8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74"/>
      <c r="G22" s="5"/>
    </row>
    <row r="23" spans="1:8" ht="35.4">
      <c r="A23" s="11" t="s">
        <v>20</v>
      </c>
      <c r="B23" s="16">
        <v>3132</v>
      </c>
      <c r="C23" s="54">
        <v>1047503</v>
      </c>
      <c r="D23" s="54">
        <v>1047502.76</v>
      </c>
      <c r="E23" s="25">
        <f t="shared" si="0"/>
        <v>0.23999999999068677</v>
      </c>
      <c r="F23" s="74"/>
      <c r="G23" s="5"/>
    </row>
    <row r="24" spans="1:8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74"/>
      <c r="G24" s="5"/>
    </row>
    <row r="25" spans="1:8" ht="18">
      <c r="A25" s="11" t="s">
        <v>12</v>
      </c>
      <c r="B25" s="17"/>
      <c r="C25" s="57">
        <f>SUM(C7:C24)</f>
        <v>8524757.6099999994</v>
      </c>
      <c r="D25" s="58">
        <f>SUM(D7:D24)</f>
        <v>7760848.7599999988</v>
      </c>
      <c r="E25" s="25">
        <f t="shared" si="0"/>
        <v>763908.85000000056</v>
      </c>
      <c r="F25" s="74"/>
      <c r="G25" s="5"/>
    </row>
    <row r="26" spans="1:8">
      <c r="C26" s="4"/>
      <c r="D26" s="4"/>
      <c r="F26" s="5"/>
      <c r="G26" s="5"/>
    </row>
    <row r="27" spans="1:8">
      <c r="C27" s="4"/>
      <c r="D27" s="4"/>
    </row>
    <row r="28" spans="1:8" ht="30.75" customHeight="1">
      <c r="A28" s="76" t="s">
        <v>24</v>
      </c>
      <c r="B28" s="80"/>
      <c r="C28" s="80"/>
      <c r="D28" s="80"/>
      <c r="F28" s="44"/>
    </row>
    <row r="29" spans="1:8">
      <c r="D29" s="28"/>
    </row>
    <row r="30" spans="1:8" ht="69.599999999999994">
      <c r="A30" s="15" t="s">
        <v>0</v>
      </c>
      <c r="B30" s="15" t="s">
        <v>1</v>
      </c>
      <c r="C30" s="10" t="s">
        <v>22</v>
      </c>
      <c r="D30" s="10" t="s">
        <v>17</v>
      </c>
    </row>
    <row r="31" spans="1:8" ht="35.4">
      <c r="A31" s="11" t="s">
        <v>2</v>
      </c>
      <c r="B31" s="17">
        <v>2210</v>
      </c>
      <c r="C31" s="45"/>
      <c r="D31" s="45"/>
      <c r="F31" s="25"/>
    </row>
    <row r="32" spans="1:8" ht="18">
      <c r="A32" s="12" t="s">
        <v>3</v>
      </c>
      <c r="B32" s="17">
        <v>2230</v>
      </c>
      <c r="C32" s="47"/>
      <c r="D32" s="47"/>
      <c r="F32" s="25"/>
    </row>
    <row r="33" spans="1:6" ht="18" hidden="1">
      <c r="A33" s="12" t="s">
        <v>4</v>
      </c>
      <c r="B33" s="17">
        <v>2240</v>
      </c>
      <c r="C33" s="45"/>
      <c r="D33" s="45"/>
      <c r="F33" s="25"/>
    </row>
    <row r="34" spans="1:6" ht="18" hidden="1">
      <c r="A34" s="36" t="s">
        <v>9</v>
      </c>
      <c r="B34" s="17">
        <v>2275</v>
      </c>
      <c r="C34" s="45"/>
      <c r="D34" s="45"/>
      <c r="F34" s="25"/>
    </row>
    <row r="35" spans="1:6" ht="18" hidden="1">
      <c r="A35" s="11" t="s">
        <v>14</v>
      </c>
      <c r="B35" s="17">
        <v>2800</v>
      </c>
      <c r="C35" s="45"/>
      <c r="D35" s="45"/>
      <c r="F35" s="25"/>
    </row>
    <row r="36" spans="1:6" ht="52.8" hidden="1">
      <c r="A36" s="11" t="s">
        <v>11</v>
      </c>
      <c r="B36" s="17">
        <v>3110</v>
      </c>
      <c r="C36" s="45"/>
      <c r="D36" s="45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11" t="s">
        <v>12</v>
      </c>
      <c r="B38" s="17"/>
      <c r="C38" s="46">
        <f>SUM(C31:C37)</f>
        <v>0</v>
      </c>
      <c r="D38" s="46">
        <f>SUM(D31:D37)</f>
        <v>0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81" t="s">
        <v>25</v>
      </c>
      <c r="B41" s="95"/>
      <c r="C41" s="95"/>
      <c r="D41" s="95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  <c r="F43" s="44"/>
    </row>
    <row r="44" spans="1:6" ht="35.4" hidden="1">
      <c r="A44" s="11" t="s">
        <v>2</v>
      </c>
      <c r="B44" s="17">
        <v>2210</v>
      </c>
      <c r="C44" s="33"/>
      <c r="D44" s="99"/>
      <c r="E44" s="100"/>
      <c r="F44" s="25"/>
    </row>
    <row r="45" spans="1:6" ht="35.4">
      <c r="A45" s="36" t="s">
        <v>2</v>
      </c>
      <c r="B45" s="17">
        <v>2210</v>
      </c>
      <c r="C45" s="33">
        <v>30210.5</v>
      </c>
      <c r="D45" s="70">
        <v>30210.5</v>
      </c>
      <c r="E45" s="70"/>
      <c r="F45" s="25"/>
    </row>
    <row r="46" spans="1:6" ht="18">
      <c r="A46" s="12" t="s">
        <v>3</v>
      </c>
      <c r="B46" s="17">
        <v>2230</v>
      </c>
      <c r="C46" s="45">
        <v>2132.9</v>
      </c>
      <c r="D46" s="88">
        <v>2132.9</v>
      </c>
      <c r="E46" s="88"/>
      <c r="F46" s="25"/>
    </row>
    <row r="47" spans="1:6" ht="18" hidden="1">
      <c r="A47" s="12" t="s">
        <v>4</v>
      </c>
      <c r="B47" s="17">
        <v>2240</v>
      </c>
      <c r="C47" s="45"/>
      <c r="D47" s="45"/>
      <c r="E47" s="48"/>
      <c r="F47" s="25"/>
    </row>
    <row r="48" spans="1:6" ht="18" hidden="1">
      <c r="A48" s="12" t="s">
        <v>9</v>
      </c>
      <c r="B48" s="17">
        <v>2275</v>
      </c>
      <c r="C48" s="45"/>
      <c r="D48" s="45"/>
      <c r="E48" s="48"/>
      <c r="F48" s="25"/>
    </row>
    <row r="49" spans="1:6" ht="18" hidden="1">
      <c r="A49" s="11" t="s">
        <v>14</v>
      </c>
      <c r="B49" s="17">
        <v>2800</v>
      </c>
      <c r="C49" s="45"/>
      <c r="D49" s="45"/>
      <c r="E49" s="48"/>
      <c r="F49" s="25"/>
    </row>
    <row r="50" spans="1:6" ht="52.8" hidden="1">
      <c r="A50" s="11" t="s">
        <v>11</v>
      </c>
      <c r="B50" s="17">
        <v>3110</v>
      </c>
      <c r="C50" s="45"/>
      <c r="D50" s="89"/>
      <c r="E50" s="90"/>
      <c r="F50" s="25"/>
    </row>
    <row r="51" spans="1:6" ht="18" hidden="1">
      <c r="A51" s="18" t="s">
        <v>15</v>
      </c>
      <c r="B51" s="19">
        <v>3132</v>
      </c>
      <c r="C51" s="20">
        <f t="shared" ref="C51" si="1">D51</f>
        <v>0</v>
      </c>
      <c r="D51" s="20"/>
      <c r="E51" s="49"/>
      <c r="F51" s="25"/>
    </row>
    <row r="52" spans="1:6" ht="18">
      <c r="A52" s="11" t="s">
        <v>12</v>
      </c>
      <c r="B52" s="17"/>
      <c r="C52" s="46">
        <f>SUM(C45:C46)</f>
        <v>32343.4</v>
      </c>
      <c r="D52" s="46">
        <f>SUM(D45:E46)</f>
        <v>32343.4</v>
      </c>
      <c r="E52" s="49"/>
      <c r="F52" s="25"/>
    </row>
    <row r="53" spans="1:6" ht="18">
      <c r="A53" s="39"/>
      <c r="B53" s="40"/>
      <c r="C53" s="41"/>
      <c r="D53" s="41"/>
      <c r="F53" s="25"/>
    </row>
    <row r="54" spans="1:6" ht="18">
      <c r="A54" s="39"/>
      <c r="B54" s="40"/>
      <c r="C54" s="41"/>
      <c r="D54" s="41"/>
      <c r="F54" s="25"/>
    </row>
    <row r="55" spans="1:6" ht="46.5" customHeight="1">
      <c r="A55" s="81" t="s">
        <v>55</v>
      </c>
      <c r="B55" s="82"/>
      <c r="C55" s="82"/>
      <c r="D55" s="82"/>
    </row>
    <row r="56" spans="1:6" ht="15" customHeight="1">
      <c r="A56" s="81"/>
      <c r="B56" s="95"/>
      <c r="C56" s="95"/>
      <c r="D56" s="95"/>
    </row>
    <row r="58" spans="1:6" ht="16.5" customHeight="1">
      <c r="A58" s="85" t="s">
        <v>26</v>
      </c>
      <c r="B58" s="86"/>
      <c r="C58" s="87" t="s">
        <v>27</v>
      </c>
      <c r="D58" s="86"/>
    </row>
    <row r="59" spans="1:6" ht="16.5" hidden="1" customHeight="1">
      <c r="A59" s="36" t="s">
        <v>35</v>
      </c>
      <c r="B59" s="31">
        <v>2210</v>
      </c>
      <c r="C59" s="98"/>
      <c r="D59" s="98"/>
    </row>
    <row r="60" spans="1:6" ht="16.5" hidden="1" customHeight="1">
      <c r="A60" s="36" t="s">
        <v>29</v>
      </c>
      <c r="B60" s="31">
        <v>2210</v>
      </c>
      <c r="C60" s="96"/>
      <c r="D60" s="97"/>
    </row>
    <row r="61" spans="1:6" ht="16.5" customHeight="1">
      <c r="A61" s="36" t="s">
        <v>32</v>
      </c>
      <c r="B61" s="31">
        <v>2210</v>
      </c>
      <c r="C61" s="96">
        <v>30210.5</v>
      </c>
      <c r="D61" s="97"/>
    </row>
    <row r="62" spans="1:6" ht="16.5" hidden="1" customHeight="1">
      <c r="A62" s="36" t="s">
        <v>37</v>
      </c>
      <c r="B62" s="32" t="s">
        <v>48</v>
      </c>
      <c r="C62" s="99"/>
      <c r="D62" s="100"/>
    </row>
    <row r="63" spans="1:6" ht="16.5" hidden="1" customHeight="1">
      <c r="A63" s="36" t="s">
        <v>28</v>
      </c>
      <c r="B63" s="59">
        <v>2210</v>
      </c>
      <c r="C63" s="96"/>
      <c r="D63" s="97"/>
    </row>
    <row r="64" spans="1:6" ht="16.5" hidden="1" customHeight="1">
      <c r="A64" s="36" t="s">
        <v>30</v>
      </c>
      <c r="B64" s="59">
        <v>2210</v>
      </c>
      <c r="C64" s="96"/>
      <c r="D64" s="97"/>
    </row>
    <row r="65" spans="1:6" ht="16.5" hidden="1" customHeight="1">
      <c r="A65" s="36" t="s">
        <v>36</v>
      </c>
      <c r="B65" s="59">
        <v>2210</v>
      </c>
      <c r="C65" s="96"/>
      <c r="D65" s="97"/>
    </row>
    <row r="66" spans="1:6" ht="16.5" hidden="1" customHeight="1">
      <c r="A66" s="36" t="s">
        <v>31</v>
      </c>
      <c r="B66" s="31">
        <v>3110</v>
      </c>
      <c r="C66" s="99"/>
      <c r="D66" s="100"/>
    </row>
    <row r="67" spans="1:6" ht="16.5" hidden="1" customHeight="1">
      <c r="A67" s="36" t="s">
        <v>33</v>
      </c>
      <c r="B67" s="31">
        <v>2210</v>
      </c>
      <c r="C67" s="101"/>
      <c r="D67" s="102"/>
    </row>
    <row r="68" spans="1:6" ht="16.5" hidden="1" customHeight="1">
      <c r="A68" s="36" t="s">
        <v>34</v>
      </c>
      <c r="B68" s="31">
        <v>2210</v>
      </c>
      <c r="C68" s="101"/>
      <c r="D68" s="102"/>
    </row>
    <row r="69" spans="1:6" ht="16.5" hidden="1" customHeight="1">
      <c r="A69" s="36" t="s">
        <v>46</v>
      </c>
      <c r="B69" s="31">
        <v>2240</v>
      </c>
      <c r="C69" s="101"/>
      <c r="D69" s="102"/>
    </row>
    <row r="70" spans="1:6" ht="16.5" customHeight="1">
      <c r="A70" s="36" t="s">
        <v>38</v>
      </c>
      <c r="B70" s="31">
        <v>2230</v>
      </c>
      <c r="C70" s="89">
        <v>2132.9</v>
      </c>
      <c r="D70" s="90"/>
      <c r="E70" s="49"/>
      <c r="F70" s="49"/>
    </row>
    <row r="71" spans="1:6" ht="18" hidden="1">
      <c r="A71" s="36" t="s">
        <v>45</v>
      </c>
      <c r="B71" s="31">
        <v>2210</v>
      </c>
      <c r="C71" s="89"/>
      <c r="D71" s="90"/>
      <c r="E71" s="49"/>
      <c r="F71" s="49"/>
    </row>
    <row r="72" spans="1:6" ht="18" hidden="1">
      <c r="A72" s="36" t="s">
        <v>43</v>
      </c>
      <c r="B72" s="31">
        <v>2210</v>
      </c>
      <c r="C72" s="89"/>
      <c r="D72" s="90"/>
      <c r="E72" s="49"/>
      <c r="F72" s="49"/>
    </row>
    <row r="73" spans="1:6" ht="18" hidden="1">
      <c r="A73" s="36" t="s">
        <v>42</v>
      </c>
      <c r="B73" s="31">
        <v>2210</v>
      </c>
      <c r="C73" s="89"/>
      <c r="D73" s="90"/>
      <c r="E73" s="49"/>
      <c r="F73" s="49"/>
    </row>
    <row r="74" spans="1:6" ht="18" hidden="1">
      <c r="A74" s="36" t="s">
        <v>44</v>
      </c>
      <c r="B74" s="37">
        <v>2210</v>
      </c>
      <c r="C74" s="89"/>
      <c r="D74" s="90"/>
      <c r="E74" s="49"/>
      <c r="F74" s="49"/>
    </row>
    <row r="75" spans="1:6" ht="18" hidden="1">
      <c r="A75" s="91"/>
      <c r="B75" s="92"/>
      <c r="C75" s="89"/>
      <c r="D75" s="90"/>
      <c r="E75" s="49"/>
      <c r="F75" s="49"/>
    </row>
    <row r="76" spans="1:6" ht="18">
      <c r="A76" s="91"/>
      <c r="B76" s="92"/>
      <c r="C76" s="93">
        <v>9</v>
      </c>
      <c r="D76" s="94"/>
      <c r="E76" s="49"/>
      <c r="F76" s="49"/>
    </row>
    <row r="78" spans="1:6" ht="34.5" hidden="1" customHeight="1">
      <c r="A78" s="81" t="s">
        <v>49</v>
      </c>
      <c r="B78" s="95"/>
      <c r="C78" s="95"/>
      <c r="D78" s="95"/>
    </row>
  </sheetData>
  <mergeCells count="33">
    <mergeCell ref="D44:E44"/>
    <mergeCell ref="D46:E46"/>
    <mergeCell ref="D50:E50"/>
    <mergeCell ref="A55:D55"/>
    <mergeCell ref="A76:B76"/>
    <mergeCell ref="C76:D76"/>
    <mergeCell ref="C71:D71"/>
    <mergeCell ref="C72:D72"/>
    <mergeCell ref="C73:D73"/>
    <mergeCell ref="C74:D74"/>
    <mergeCell ref="A75:B75"/>
    <mergeCell ref="C75:D75"/>
    <mergeCell ref="A3:D3"/>
    <mergeCell ref="A2:D2"/>
    <mergeCell ref="A5:D5"/>
    <mergeCell ref="A28:D28"/>
    <mergeCell ref="A41:D41"/>
    <mergeCell ref="A78:D78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7"/>
  <sheetViews>
    <sheetView tabSelected="1" workbookViewId="0">
      <selection activeCell="J6" sqref="J6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33203125" hidden="1" customWidth="1"/>
    <col min="6" max="6" width="11.33203125" customWidth="1"/>
  </cols>
  <sheetData>
    <row r="2" spans="1:6" ht="60" customHeight="1">
      <c r="A2" s="76" t="s">
        <v>64</v>
      </c>
      <c r="B2" s="77"/>
      <c r="C2" s="77"/>
      <c r="D2" s="77"/>
    </row>
    <row r="3" spans="1:6" ht="62.25" customHeight="1">
      <c r="A3" s="83" t="s">
        <v>69</v>
      </c>
      <c r="B3" s="84"/>
      <c r="C3" s="84"/>
      <c r="D3" s="84"/>
    </row>
    <row r="4" spans="1:6" ht="18">
      <c r="A4" s="6"/>
      <c r="B4" s="7"/>
      <c r="C4" s="8"/>
      <c r="D4" s="8"/>
    </row>
    <row r="5" spans="1:6" ht="41.25" customHeight="1">
      <c r="A5" s="78" t="s">
        <v>23</v>
      </c>
      <c r="B5" s="79"/>
      <c r="C5" s="79"/>
      <c r="D5" s="79"/>
    </row>
    <row r="6" spans="1:6" s="2" customFormat="1" ht="69.599999999999994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f>3525800</f>
        <v>3525800</v>
      </c>
      <c r="D7" s="51">
        <f>3300974.95+24729.38</f>
        <v>3325704.33</v>
      </c>
      <c r="E7" s="25">
        <f>C7-D7</f>
        <v>200095.66999999993</v>
      </c>
      <c r="F7" s="74"/>
    </row>
    <row r="8" spans="1:6" s="2" customFormat="1" ht="18">
      <c r="A8" s="21" t="s">
        <v>40</v>
      </c>
      <c r="B8" s="16">
        <v>2120</v>
      </c>
      <c r="C8" s="51">
        <v>779205</v>
      </c>
      <c r="D8" s="51">
        <f>729595.71+5440.45</f>
        <v>735036.15999999992</v>
      </c>
      <c r="E8" s="25">
        <f t="shared" ref="E8:E25" si="0">C8-D8</f>
        <v>44168.840000000084</v>
      </c>
      <c r="F8" s="74"/>
    </row>
    <row r="9" spans="1:6" ht="35.4">
      <c r="A9" s="11" t="s">
        <v>2</v>
      </c>
      <c r="B9" s="16">
        <v>2210</v>
      </c>
      <c r="C9" s="54">
        <v>151050</v>
      </c>
      <c r="D9" s="54">
        <v>151037.17000000001</v>
      </c>
      <c r="E9" s="25">
        <f t="shared" si="0"/>
        <v>12.829999999987194</v>
      </c>
      <c r="F9" s="74"/>
    </row>
    <row r="10" spans="1:6" ht="18">
      <c r="A10" s="11" t="s">
        <v>3</v>
      </c>
      <c r="B10" s="16">
        <v>2230</v>
      </c>
      <c r="C10" s="54">
        <v>84480</v>
      </c>
      <c r="D10" s="54">
        <f>73013.18+1463.59</f>
        <v>74476.76999999999</v>
      </c>
      <c r="E10" s="25">
        <f t="shared" si="0"/>
        <v>10003.23000000001</v>
      </c>
      <c r="F10" s="74"/>
    </row>
    <row r="11" spans="1:6" ht="35.4">
      <c r="A11" s="11" t="s">
        <v>4</v>
      </c>
      <c r="B11" s="16">
        <v>2240</v>
      </c>
      <c r="C11" s="54">
        <v>383538</v>
      </c>
      <c r="D11" s="54">
        <v>343537.4</v>
      </c>
      <c r="E11" s="25">
        <f t="shared" si="0"/>
        <v>40000.599999999977</v>
      </c>
      <c r="F11" s="74"/>
    </row>
    <row r="12" spans="1:6" ht="35.4">
      <c r="A12" s="36" t="s">
        <v>56</v>
      </c>
      <c r="B12" s="16">
        <v>2220</v>
      </c>
      <c r="C12" s="54"/>
      <c r="D12" s="54"/>
      <c r="E12" s="25">
        <f t="shared" si="0"/>
        <v>0</v>
      </c>
      <c r="F12" s="74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74"/>
    </row>
    <row r="14" spans="1:6" ht="35.4">
      <c r="A14" s="11" t="s">
        <v>6</v>
      </c>
      <c r="B14" s="16">
        <v>2272</v>
      </c>
      <c r="C14" s="54">
        <v>9000</v>
      </c>
      <c r="D14" s="54">
        <v>8552.7000000000007</v>
      </c>
      <c r="E14" s="25">
        <f t="shared" si="0"/>
        <v>447.29999999999927</v>
      </c>
      <c r="F14" s="74"/>
    </row>
    <row r="15" spans="1:6" ht="18">
      <c r="A15" s="11" t="s">
        <v>7</v>
      </c>
      <c r="B15" s="16">
        <v>2273</v>
      </c>
      <c r="C15" s="54">
        <v>78200</v>
      </c>
      <c r="D15" s="54">
        <v>77929.36</v>
      </c>
      <c r="E15" s="25">
        <f t="shared" si="0"/>
        <v>270.63999999999942</v>
      </c>
      <c r="F15" s="74"/>
    </row>
    <row r="16" spans="1:6" ht="18">
      <c r="A16" s="11" t="s">
        <v>8</v>
      </c>
      <c r="B16" s="16">
        <v>2274</v>
      </c>
      <c r="C16" s="54">
        <f>313787.97+35493.11</f>
        <v>349281.07999999996</v>
      </c>
      <c r="D16" s="54">
        <v>313787.96999999997</v>
      </c>
      <c r="E16" s="25">
        <f t="shared" si="0"/>
        <v>35493.109999999986</v>
      </c>
      <c r="F16" s="74"/>
    </row>
    <row r="17" spans="1:9" ht="18">
      <c r="A17" s="11" t="s">
        <v>9</v>
      </c>
      <c r="B17" s="16">
        <v>2275</v>
      </c>
      <c r="C17" s="54">
        <v>1038</v>
      </c>
      <c r="D17" s="54">
        <v>1037.5</v>
      </c>
      <c r="E17" s="25">
        <f t="shared" si="0"/>
        <v>0.5</v>
      </c>
      <c r="F17" s="74"/>
    </row>
    <row r="18" spans="1:9" ht="33" customHeight="1">
      <c r="A18" s="11" t="s">
        <v>10</v>
      </c>
      <c r="B18" s="16">
        <v>2282</v>
      </c>
      <c r="C18" s="54">
        <v>2520</v>
      </c>
      <c r="D18" s="54">
        <v>2520</v>
      </c>
      <c r="E18" s="25">
        <f t="shared" si="0"/>
        <v>0</v>
      </c>
      <c r="F18" s="74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74"/>
    </row>
    <row r="20" spans="1:9" ht="15.75" customHeight="1">
      <c r="A20" s="11" t="s">
        <v>14</v>
      </c>
      <c r="B20" s="16">
        <v>2800</v>
      </c>
      <c r="C20" s="54">
        <v>417</v>
      </c>
      <c r="D20" s="54">
        <v>416.95</v>
      </c>
      <c r="E20" s="25">
        <f t="shared" si="0"/>
        <v>5.0000000000011369E-2</v>
      </c>
      <c r="F20" s="74"/>
    </row>
    <row r="21" spans="1:9" ht="36.75" customHeight="1">
      <c r="A21" s="11" t="s">
        <v>11</v>
      </c>
      <c r="B21" s="16">
        <v>3110</v>
      </c>
      <c r="C21" s="54">
        <v>60000</v>
      </c>
      <c r="D21" s="54">
        <v>60000</v>
      </c>
      <c r="E21" s="25">
        <f t="shared" si="0"/>
        <v>0</v>
      </c>
      <c r="F21" s="74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74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74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74"/>
    </row>
    <row r="25" spans="1:9" ht="18">
      <c r="A25" s="11" t="s">
        <v>12</v>
      </c>
      <c r="B25" s="17"/>
      <c r="C25" s="57">
        <f>SUM(C7:C24)</f>
        <v>5424529.0800000001</v>
      </c>
      <c r="D25" s="58">
        <f>SUM(D7:D24)</f>
        <v>5094036.3100000005</v>
      </c>
      <c r="E25" s="25">
        <f t="shared" si="0"/>
        <v>330492.76999999955</v>
      </c>
      <c r="F25" s="74"/>
    </row>
    <row r="26" spans="1:9">
      <c r="C26" s="4"/>
      <c r="D26" s="4"/>
    </row>
    <row r="27" spans="1:9" ht="30.75" customHeight="1">
      <c r="A27" s="76" t="s">
        <v>24</v>
      </c>
      <c r="B27" s="80"/>
      <c r="C27" s="80"/>
      <c r="D27" s="80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33"/>
      <c r="D30" s="33"/>
      <c r="F30" s="25"/>
    </row>
    <row r="31" spans="1:9" ht="18">
      <c r="A31" s="12" t="s">
        <v>3</v>
      </c>
      <c r="B31" s="17">
        <v>2230</v>
      </c>
      <c r="C31" s="47"/>
      <c r="D31" s="45"/>
      <c r="F31" s="25"/>
    </row>
    <row r="32" spans="1:9" ht="18" hidden="1">
      <c r="A32" s="12" t="s">
        <v>4</v>
      </c>
      <c r="B32" s="17">
        <v>2240</v>
      </c>
      <c r="C32" s="45"/>
      <c r="D32" s="45"/>
      <c r="F32" s="25"/>
    </row>
    <row r="33" spans="1:6" ht="18" hidden="1">
      <c r="A33" s="36" t="s">
        <v>9</v>
      </c>
      <c r="B33" s="17">
        <v>2275</v>
      </c>
      <c r="C33" s="45"/>
      <c r="D33" s="45"/>
      <c r="F33" s="25"/>
    </row>
    <row r="34" spans="1:6" ht="18" hidden="1">
      <c r="A34" s="11" t="s">
        <v>14</v>
      </c>
      <c r="B34" s="17">
        <v>2800</v>
      </c>
      <c r="C34" s="20"/>
      <c r="D34" s="45"/>
      <c r="F34" s="25"/>
    </row>
    <row r="35" spans="1:6" ht="52.8" hidden="1">
      <c r="A35" s="11" t="s">
        <v>11</v>
      </c>
      <c r="B35" s="17">
        <v>3110</v>
      </c>
      <c r="C35" s="20"/>
      <c r="D35" s="45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36" t="s">
        <v>9</v>
      </c>
      <c r="B37" s="17">
        <v>2275</v>
      </c>
      <c r="C37" s="20">
        <v>8</v>
      </c>
      <c r="D37" s="20">
        <v>8</v>
      </c>
      <c r="F37" s="25"/>
    </row>
    <row r="38" spans="1:6" ht="18">
      <c r="A38" s="11" t="s">
        <v>12</v>
      </c>
      <c r="B38" s="17"/>
      <c r="C38" s="46">
        <f>C30+C31+C37</f>
        <v>8</v>
      </c>
      <c r="D38" s="46">
        <f>D30+D37</f>
        <v>8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2.25" customHeight="1">
      <c r="A41" s="81" t="s">
        <v>25</v>
      </c>
      <c r="B41" s="95"/>
      <c r="C41" s="95"/>
      <c r="D41" s="95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</row>
    <row r="44" spans="1:6" ht="35.4" hidden="1">
      <c r="A44" s="11" t="s">
        <v>2</v>
      </c>
      <c r="B44" s="17">
        <v>2210</v>
      </c>
      <c r="C44" s="33"/>
      <c r="D44" s="33"/>
      <c r="F44" s="25"/>
    </row>
    <row r="45" spans="1:6" ht="18">
      <c r="A45" s="12" t="s">
        <v>3</v>
      </c>
      <c r="B45" s="17">
        <v>2230</v>
      </c>
      <c r="C45" s="45">
        <v>1587.5</v>
      </c>
      <c r="D45" s="45">
        <v>1587.5</v>
      </c>
      <c r="F45" s="25"/>
    </row>
    <row r="46" spans="1:6" ht="18" hidden="1">
      <c r="A46" s="12" t="s">
        <v>4</v>
      </c>
      <c r="B46" s="17">
        <v>2240</v>
      </c>
      <c r="C46" s="45"/>
      <c r="D46" s="45"/>
      <c r="F46" s="25"/>
    </row>
    <row r="47" spans="1:6" ht="18" hidden="1">
      <c r="A47" s="12" t="s">
        <v>9</v>
      </c>
      <c r="B47" s="17">
        <v>2275</v>
      </c>
      <c r="C47" s="45"/>
      <c r="D47" s="45"/>
      <c r="F47" s="25"/>
    </row>
    <row r="48" spans="1:6" ht="18" hidden="1">
      <c r="A48" s="11" t="s">
        <v>14</v>
      </c>
      <c r="B48" s="17">
        <v>2800</v>
      </c>
      <c r="C48" s="45"/>
      <c r="D48" s="45"/>
      <c r="F48" s="25"/>
    </row>
    <row r="49" spans="1:6" ht="52.8" hidden="1">
      <c r="A49" s="11" t="s">
        <v>11</v>
      </c>
      <c r="B49" s="17">
        <v>3110</v>
      </c>
      <c r="C49" s="45"/>
      <c r="D49" s="45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11" t="s">
        <v>12</v>
      </c>
      <c r="B51" s="17"/>
      <c r="C51" s="46">
        <f>C44+C45+C48+C49+C50</f>
        <v>1587.5</v>
      </c>
      <c r="D51" s="46">
        <f>D44+D45+D48+D49+D50</f>
        <v>1587.5</v>
      </c>
      <c r="F51" s="25"/>
    </row>
    <row r="52" spans="1:6" ht="18">
      <c r="A52" s="39"/>
      <c r="B52" s="40"/>
      <c r="C52" s="41"/>
      <c r="D52" s="41"/>
      <c r="F52" s="25"/>
    </row>
    <row r="53" spans="1:6" ht="18">
      <c r="A53" s="39"/>
      <c r="B53" s="40"/>
      <c r="C53" s="41"/>
      <c r="D53" s="41"/>
      <c r="F53" s="25"/>
    </row>
    <row r="55" spans="1:6" ht="51" customHeight="1">
      <c r="A55" s="81" t="s">
        <v>55</v>
      </c>
      <c r="B55" s="82"/>
      <c r="C55" s="82"/>
      <c r="D55" s="82"/>
    </row>
    <row r="56" spans="1:6" ht="17.25" customHeight="1">
      <c r="A56" s="81"/>
      <c r="B56" s="95"/>
      <c r="C56" s="95"/>
      <c r="D56" s="95"/>
    </row>
    <row r="58" spans="1:6" ht="17.399999999999999">
      <c r="A58" s="85" t="s">
        <v>26</v>
      </c>
      <c r="B58" s="86"/>
      <c r="C58" s="87" t="s">
        <v>27</v>
      </c>
      <c r="D58" s="86"/>
    </row>
    <row r="59" spans="1:6" ht="18" hidden="1">
      <c r="A59" s="36" t="s">
        <v>35</v>
      </c>
      <c r="B59" s="31">
        <v>2210</v>
      </c>
      <c r="C59" s="98"/>
      <c r="D59" s="98"/>
    </row>
    <row r="60" spans="1:6" ht="18" hidden="1">
      <c r="A60" s="36" t="s">
        <v>29</v>
      </c>
      <c r="B60" s="31">
        <v>2210</v>
      </c>
      <c r="C60" s="96"/>
      <c r="D60" s="97"/>
    </row>
    <row r="61" spans="1:6" ht="18" hidden="1">
      <c r="A61" s="36" t="s">
        <v>32</v>
      </c>
      <c r="B61" s="31">
        <v>2210</v>
      </c>
      <c r="C61" s="99"/>
      <c r="D61" s="100"/>
    </row>
    <row r="62" spans="1:6" ht="18" hidden="1">
      <c r="A62" s="36" t="s">
        <v>37</v>
      </c>
      <c r="B62" s="32">
        <v>3110.221</v>
      </c>
      <c r="C62" s="101"/>
      <c r="D62" s="102"/>
    </row>
    <row r="63" spans="1:6" ht="18" hidden="1">
      <c r="A63" s="36" t="s">
        <v>28</v>
      </c>
      <c r="B63" s="31">
        <v>2210</v>
      </c>
      <c r="C63" s="101"/>
      <c r="D63" s="102"/>
    </row>
    <row r="64" spans="1:6" ht="18" hidden="1">
      <c r="A64" s="36" t="s">
        <v>30</v>
      </c>
      <c r="B64" s="31">
        <v>2210</v>
      </c>
      <c r="C64" s="101"/>
      <c r="D64" s="102"/>
    </row>
    <row r="65" spans="1:4" ht="18" hidden="1">
      <c r="A65" s="36" t="s">
        <v>36</v>
      </c>
      <c r="B65" s="31">
        <v>2210</v>
      </c>
      <c r="C65" s="101"/>
      <c r="D65" s="102"/>
    </row>
    <row r="66" spans="1:4" ht="18" hidden="1">
      <c r="A66" s="36" t="s">
        <v>31</v>
      </c>
      <c r="B66" s="31">
        <v>3110</v>
      </c>
      <c r="C66" s="99"/>
      <c r="D66" s="100"/>
    </row>
    <row r="67" spans="1:4" ht="18" hidden="1">
      <c r="A67" s="36" t="s">
        <v>33</v>
      </c>
      <c r="B67" s="31">
        <v>2210</v>
      </c>
      <c r="C67" s="101"/>
      <c r="D67" s="102"/>
    </row>
    <row r="68" spans="1:4" ht="18" hidden="1">
      <c r="A68" s="36" t="s">
        <v>34</v>
      </c>
      <c r="B68" s="31">
        <v>2210</v>
      </c>
      <c r="C68" s="101"/>
      <c r="D68" s="102"/>
    </row>
    <row r="69" spans="1:4" ht="18" hidden="1">
      <c r="A69" s="36" t="s">
        <v>46</v>
      </c>
      <c r="B69" s="31">
        <v>2240</v>
      </c>
      <c r="C69" s="101"/>
      <c r="D69" s="102"/>
    </row>
    <row r="70" spans="1:4" ht="18">
      <c r="A70" s="36" t="s">
        <v>38</v>
      </c>
      <c r="B70" s="31">
        <v>2230</v>
      </c>
      <c r="C70" s="89">
        <v>1587.5</v>
      </c>
      <c r="D70" s="90"/>
    </row>
    <row r="71" spans="1:4" ht="18" hidden="1">
      <c r="A71" s="36" t="s">
        <v>45</v>
      </c>
      <c r="B71" s="31">
        <v>2210</v>
      </c>
      <c r="C71" s="89"/>
      <c r="D71" s="90"/>
    </row>
    <row r="72" spans="1:4" ht="18" hidden="1">
      <c r="A72" s="36" t="s">
        <v>43</v>
      </c>
      <c r="B72" s="31">
        <v>2210</v>
      </c>
      <c r="C72" s="89"/>
      <c r="D72" s="90"/>
    </row>
    <row r="73" spans="1:4" ht="18" hidden="1">
      <c r="A73" s="36" t="s">
        <v>42</v>
      </c>
      <c r="B73" s="31">
        <v>2210</v>
      </c>
      <c r="C73" s="89"/>
      <c r="D73" s="90"/>
    </row>
    <row r="74" spans="1:4" ht="18" hidden="1">
      <c r="A74" s="36" t="s">
        <v>44</v>
      </c>
      <c r="B74" s="37">
        <v>2210</v>
      </c>
      <c r="C74" s="89"/>
      <c r="D74" s="90"/>
    </row>
    <row r="75" spans="1:4" ht="18" hidden="1">
      <c r="A75" s="91"/>
      <c r="B75" s="92"/>
      <c r="C75" s="89"/>
      <c r="D75" s="90"/>
    </row>
    <row r="76" spans="1:4" ht="18">
      <c r="A76" s="91"/>
      <c r="B76" s="92"/>
      <c r="C76" s="93">
        <f>SUM(C59:D75)</f>
        <v>1587.5</v>
      </c>
      <c r="D76" s="94"/>
    </row>
    <row r="77" spans="1:4">
      <c r="C77" s="49"/>
      <c r="D77" s="49"/>
    </row>
  </sheetData>
  <mergeCells count="29"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C65:D65"/>
    <mergeCell ref="C66:D66"/>
    <mergeCell ref="C67:D67"/>
    <mergeCell ref="C68:D68"/>
    <mergeCell ref="C69:D69"/>
    <mergeCell ref="A3:D3"/>
    <mergeCell ref="A2:D2"/>
    <mergeCell ref="A5:D5"/>
    <mergeCell ref="A27:D27"/>
    <mergeCell ref="A41:D41"/>
    <mergeCell ref="A55:D55"/>
    <mergeCell ref="A56:D56"/>
    <mergeCell ref="C63:D63"/>
    <mergeCell ref="C64:D64"/>
    <mergeCell ref="C60:D60"/>
    <mergeCell ref="C61:D61"/>
    <mergeCell ref="C62:D62"/>
    <mergeCell ref="A58:B58"/>
    <mergeCell ref="C58:D58"/>
    <mergeCell ref="C59:D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0"/>
  <sheetViews>
    <sheetView topLeftCell="A19" workbookViewId="0">
      <selection activeCell="I6" sqref="I6"/>
    </sheetView>
  </sheetViews>
  <sheetFormatPr defaultRowHeight="14.4"/>
  <cols>
    <col min="1" max="1" width="40.88671875" style="3" customWidth="1"/>
    <col min="2" max="2" width="8.77734375" style="1" customWidth="1"/>
    <col min="3" max="3" width="17.88671875" customWidth="1"/>
    <col min="4" max="4" width="15" customWidth="1"/>
    <col min="5" max="5" width="10.77734375" hidden="1" customWidth="1"/>
    <col min="6" max="6" width="11.109375" customWidth="1"/>
  </cols>
  <sheetData>
    <row r="2" spans="1:6" ht="56.25" customHeight="1">
      <c r="A2" s="76" t="s">
        <v>64</v>
      </c>
      <c r="B2" s="77"/>
      <c r="C2" s="77"/>
      <c r="D2" s="77"/>
    </row>
    <row r="3" spans="1:6" ht="58.5" customHeight="1">
      <c r="A3" s="83" t="s">
        <v>59</v>
      </c>
      <c r="B3" s="84"/>
      <c r="C3" s="84"/>
      <c r="D3" s="84"/>
    </row>
    <row r="4" spans="1:6" ht="18">
      <c r="A4" s="6"/>
      <c r="B4" s="7"/>
      <c r="C4" s="8"/>
      <c r="D4" s="8"/>
    </row>
    <row r="5" spans="1:6" ht="45.75" customHeight="1">
      <c r="A5" s="78" t="s">
        <v>23</v>
      </c>
      <c r="B5" s="79"/>
      <c r="C5" s="79"/>
      <c r="D5" s="79"/>
    </row>
    <row r="6" spans="1:6" s="2" customFormat="1" ht="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5782780</v>
      </c>
      <c r="D7" s="51">
        <f>5020436.26+119398.24</f>
        <v>5139834.5</v>
      </c>
      <c r="E7" s="25">
        <f>C7-D7</f>
        <v>642945.5</v>
      </c>
      <c r="F7" s="25"/>
    </row>
    <row r="8" spans="1:6" s="2" customFormat="1" ht="18">
      <c r="A8" s="21" t="s">
        <v>40</v>
      </c>
      <c r="B8" s="16">
        <v>2120</v>
      </c>
      <c r="C8" s="51">
        <v>1283800</v>
      </c>
      <c r="D8" s="51">
        <f>1127608.77+26267.6</f>
        <v>1153876.3700000001</v>
      </c>
      <c r="E8" s="25">
        <f t="shared" ref="E8:E25" si="0">C8-D8</f>
        <v>129923.62999999989</v>
      </c>
      <c r="F8" s="25"/>
    </row>
    <row r="9" spans="1:6" ht="35.4">
      <c r="A9" s="11" t="s">
        <v>2</v>
      </c>
      <c r="B9" s="16">
        <v>2210</v>
      </c>
      <c r="C9" s="54">
        <v>215000</v>
      </c>
      <c r="D9" s="54">
        <v>214392.92</v>
      </c>
      <c r="E9" s="25">
        <f t="shared" si="0"/>
        <v>607.07999999998719</v>
      </c>
      <c r="F9" s="74"/>
    </row>
    <row r="10" spans="1:6" ht="18">
      <c r="A10" s="11" t="s">
        <v>3</v>
      </c>
      <c r="B10" s="16">
        <v>2230</v>
      </c>
      <c r="C10" s="54">
        <v>202000</v>
      </c>
      <c r="D10" s="54">
        <v>191663.74</v>
      </c>
      <c r="E10" s="25">
        <f t="shared" si="0"/>
        <v>10336.260000000009</v>
      </c>
      <c r="F10" s="74"/>
    </row>
    <row r="11" spans="1:6" ht="35.4">
      <c r="A11" s="11" t="s">
        <v>4</v>
      </c>
      <c r="B11" s="16">
        <v>2240</v>
      </c>
      <c r="C11" s="54">
        <v>407225</v>
      </c>
      <c r="D11" s="54">
        <v>397223</v>
      </c>
      <c r="E11" s="25">
        <f t="shared" si="0"/>
        <v>10002</v>
      </c>
      <c r="F11" s="74"/>
    </row>
    <row r="12" spans="1:6" ht="35.4">
      <c r="A12" s="18" t="s">
        <v>56</v>
      </c>
      <c r="B12" s="16">
        <v>2220</v>
      </c>
      <c r="C12" s="54"/>
      <c r="D12" s="54"/>
      <c r="E12" s="25">
        <f t="shared" si="0"/>
        <v>0</v>
      </c>
      <c r="F12" s="74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74"/>
    </row>
    <row r="14" spans="1:6" ht="35.4">
      <c r="A14" s="11" t="s">
        <v>6</v>
      </c>
      <c r="B14" s="16">
        <v>2272</v>
      </c>
      <c r="C14" s="54">
        <f>10000+1680</f>
        <v>11680</v>
      </c>
      <c r="D14" s="54">
        <v>9374.4</v>
      </c>
      <c r="E14" s="25">
        <f t="shared" si="0"/>
        <v>2305.6000000000004</v>
      </c>
      <c r="F14" s="74"/>
    </row>
    <row r="15" spans="1:6" ht="18">
      <c r="A15" s="11" t="s">
        <v>7</v>
      </c>
      <c r="B15" s="16">
        <v>2273</v>
      </c>
      <c r="C15" s="54">
        <f>126361+807.45</f>
        <v>127168.45</v>
      </c>
      <c r="D15" s="54">
        <v>126360.69</v>
      </c>
      <c r="E15" s="25">
        <f t="shared" si="0"/>
        <v>807.75999999999476</v>
      </c>
      <c r="F15" s="74"/>
    </row>
    <row r="16" spans="1:6" ht="18">
      <c r="A16" s="11" t="s">
        <v>8</v>
      </c>
      <c r="B16" s="16">
        <v>2274</v>
      </c>
      <c r="C16" s="54">
        <v>605</v>
      </c>
      <c r="D16" s="71">
        <v>602.83000000000004</v>
      </c>
      <c r="E16" s="25">
        <f t="shared" si="0"/>
        <v>2.1699999999999591</v>
      </c>
      <c r="F16" s="74"/>
    </row>
    <row r="17" spans="1:9" ht="18">
      <c r="A17" s="11" t="s">
        <v>9</v>
      </c>
      <c r="B17" s="16">
        <v>2275</v>
      </c>
      <c r="C17" s="54">
        <v>516337.5</v>
      </c>
      <c r="D17" s="54">
        <v>516337.5</v>
      </c>
      <c r="E17" s="25">
        <f t="shared" si="0"/>
        <v>0</v>
      </c>
      <c r="F17" s="74"/>
    </row>
    <row r="18" spans="1:9" ht="33" customHeight="1">
      <c r="A18" s="11" t="s">
        <v>10</v>
      </c>
      <c r="B18" s="16">
        <v>2282</v>
      </c>
      <c r="C18" s="54">
        <v>13210</v>
      </c>
      <c r="D18" s="54">
        <v>13210</v>
      </c>
      <c r="E18" s="25">
        <f t="shared" si="0"/>
        <v>0</v>
      </c>
      <c r="F18" s="74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74"/>
    </row>
    <row r="20" spans="1:9" ht="22.5" customHeight="1">
      <c r="A20" s="11" t="s">
        <v>14</v>
      </c>
      <c r="B20" s="16">
        <v>2800</v>
      </c>
      <c r="C20" s="54">
        <v>10590</v>
      </c>
      <c r="D20" s="54">
        <v>10586.5</v>
      </c>
      <c r="E20" s="25">
        <f t="shared" si="0"/>
        <v>3.5</v>
      </c>
      <c r="F20" s="74"/>
    </row>
    <row r="21" spans="1:9" ht="36.75" customHeight="1">
      <c r="A21" s="11" t="s">
        <v>11</v>
      </c>
      <c r="B21" s="16">
        <v>3110</v>
      </c>
      <c r="C21" s="54">
        <v>134870</v>
      </c>
      <c r="D21" s="54">
        <v>134870</v>
      </c>
      <c r="E21" s="25">
        <f t="shared" si="0"/>
        <v>0</v>
      </c>
      <c r="F21" s="74"/>
      <c r="H21" s="34"/>
    </row>
    <row r="22" spans="1:9" ht="35.4">
      <c r="A22" s="11" t="s">
        <v>19</v>
      </c>
      <c r="B22" s="16">
        <v>3122</v>
      </c>
      <c r="C22" s="54">
        <v>1390000</v>
      </c>
      <c r="D22" s="54">
        <v>1386100.17</v>
      </c>
      <c r="E22" s="25">
        <f t="shared" si="0"/>
        <v>3899.8300000000745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74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7">
        <f>SUM(C7:C24)</f>
        <v>10095265.949999999</v>
      </c>
      <c r="D25" s="57">
        <f>D7+D8+D9+D10+D11+D12+D14+D15+D17+D18+D20+D21+D16</f>
        <v>7908332.4500000011</v>
      </c>
      <c r="E25" s="25">
        <f t="shared" si="0"/>
        <v>2186933.4999999981</v>
      </c>
      <c r="F25" s="25"/>
    </row>
    <row r="26" spans="1:9">
      <c r="C26" s="52"/>
      <c r="D26" s="52"/>
    </row>
    <row r="27" spans="1:9" ht="18">
      <c r="A27" s="23"/>
      <c r="B27" s="24"/>
      <c r="C27" s="24"/>
      <c r="D27" s="8"/>
    </row>
    <row r="28" spans="1:9" ht="33" customHeight="1">
      <c r="A28" s="76" t="s">
        <v>24</v>
      </c>
      <c r="B28" s="80"/>
      <c r="C28" s="80"/>
      <c r="D28" s="80"/>
    </row>
    <row r="29" spans="1:9" ht="18">
      <c r="A29" s="26"/>
      <c r="B29" s="27"/>
      <c r="C29" s="27"/>
      <c r="D29" s="28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>
      <c r="A31" s="11" t="s">
        <v>2</v>
      </c>
      <c r="B31" s="17">
        <v>2210</v>
      </c>
      <c r="C31" s="45">
        <v>3959.4</v>
      </c>
      <c r="D31" s="45">
        <v>3959.4</v>
      </c>
      <c r="F31" s="25"/>
    </row>
    <row r="32" spans="1:9" ht="18">
      <c r="A32" s="12" t="s">
        <v>3</v>
      </c>
      <c r="B32" s="17">
        <v>2230</v>
      </c>
      <c r="C32" s="45"/>
      <c r="D32" s="45"/>
      <c r="F32" s="25"/>
    </row>
    <row r="33" spans="1:6" ht="18">
      <c r="A33" s="12" t="s">
        <v>4</v>
      </c>
      <c r="B33" s="17">
        <v>2240</v>
      </c>
      <c r="C33" s="45"/>
      <c r="D33" s="45"/>
      <c r="F33" s="25"/>
    </row>
    <row r="34" spans="1:6" ht="18" hidden="1">
      <c r="A34" s="12" t="s">
        <v>9</v>
      </c>
      <c r="B34" s="17">
        <v>2275</v>
      </c>
      <c r="C34" s="33"/>
      <c r="D34" s="33"/>
      <c r="F34" s="25"/>
    </row>
    <row r="35" spans="1:6" ht="18" hidden="1">
      <c r="A35" s="11" t="s">
        <v>14</v>
      </c>
      <c r="B35" s="17">
        <v>2800</v>
      </c>
      <c r="C35" s="33"/>
      <c r="D35" s="13"/>
      <c r="F35" s="25"/>
    </row>
    <row r="36" spans="1:6" ht="52.8" hidden="1">
      <c r="A36" s="11" t="s">
        <v>11</v>
      </c>
      <c r="B36" s="17">
        <v>3110</v>
      </c>
      <c r="C36" s="13"/>
      <c r="D36" s="13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36" t="s">
        <v>9</v>
      </c>
      <c r="B38" s="19">
        <v>2275</v>
      </c>
      <c r="C38" s="20">
        <v>16</v>
      </c>
      <c r="D38" s="20">
        <v>16</v>
      </c>
      <c r="F38" s="25"/>
    </row>
    <row r="39" spans="1:6" ht="18">
      <c r="A39" s="11" t="s">
        <v>12</v>
      </c>
      <c r="B39" s="17"/>
      <c r="C39" s="14">
        <f>SUM(C31:C38)</f>
        <v>3975.4</v>
      </c>
      <c r="D39" s="14">
        <f>SUM(D31:D38)</f>
        <v>3975.4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3.75" customHeight="1">
      <c r="A42" s="81" t="s">
        <v>25</v>
      </c>
      <c r="B42" s="95"/>
      <c r="C42" s="95"/>
      <c r="D42" s="95"/>
    </row>
    <row r="43" spans="1:6">
      <c r="A43" s="1"/>
      <c r="B43" s="5"/>
      <c r="C43" s="4"/>
      <c r="D43" s="4"/>
    </row>
    <row r="44" spans="1:6" ht="69.599999999999994">
      <c r="A44" s="15" t="s">
        <v>0</v>
      </c>
      <c r="B44" s="15" t="s">
        <v>1</v>
      </c>
      <c r="C44" s="10" t="s">
        <v>22</v>
      </c>
      <c r="D44" s="10" t="s">
        <v>17</v>
      </c>
    </row>
    <row r="45" spans="1:6" ht="35.4">
      <c r="A45" s="11" t="s">
        <v>2</v>
      </c>
      <c r="B45" s="17">
        <v>2210</v>
      </c>
      <c r="C45" s="45">
        <v>36380</v>
      </c>
      <c r="D45" s="45">
        <v>26380</v>
      </c>
      <c r="F45" s="25"/>
    </row>
    <row r="46" spans="1:6" ht="18">
      <c r="A46" s="12" t="s">
        <v>3</v>
      </c>
      <c r="B46" s="17">
        <v>2230</v>
      </c>
      <c r="C46" s="45">
        <v>3680.05</v>
      </c>
      <c r="D46" s="45">
        <v>3680.05</v>
      </c>
      <c r="F46" s="25"/>
    </row>
    <row r="47" spans="1:6" ht="18" hidden="1">
      <c r="A47" s="12" t="s">
        <v>4</v>
      </c>
      <c r="B47" s="17">
        <v>2240</v>
      </c>
      <c r="C47" s="45"/>
      <c r="D47" s="45"/>
      <c r="F47" s="25"/>
    </row>
    <row r="48" spans="1:6" ht="18" hidden="1">
      <c r="A48" s="12" t="s">
        <v>9</v>
      </c>
      <c r="B48" s="17">
        <v>2275</v>
      </c>
      <c r="C48" s="45"/>
      <c r="D48" s="45"/>
      <c r="F48" s="25"/>
    </row>
    <row r="49" spans="1:6" ht="18" hidden="1">
      <c r="A49" s="11" t="s">
        <v>14</v>
      </c>
      <c r="B49" s="17">
        <v>2800</v>
      </c>
      <c r="C49" s="45"/>
      <c r="D49" s="45"/>
      <c r="F49" s="25"/>
    </row>
    <row r="50" spans="1:6" ht="52.8" hidden="1">
      <c r="A50" s="11" t="s">
        <v>11</v>
      </c>
      <c r="B50" s="17">
        <v>3110</v>
      </c>
      <c r="C50" s="45"/>
      <c r="D50" s="45"/>
      <c r="F50" s="25"/>
    </row>
    <row r="51" spans="1:6" ht="18" hidden="1">
      <c r="A51" s="18" t="s">
        <v>15</v>
      </c>
      <c r="B51" s="19">
        <v>3132</v>
      </c>
      <c r="C51" s="20"/>
      <c r="D51" s="20"/>
      <c r="F51" s="25"/>
    </row>
    <row r="52" spans="1:6" ht="18">
      <c r="A52" s="12" t="s">
        <v>4</v>
      </c>
      <c r="B52" s="19">
        <v>2240</v>
      </c>
      <c r="C52" s="20">
        <v>37000</v>
      </c>
      <c r="D52" s="20">
        <v>37000</v>
      </c>
      <c r="F52" s="25"/>
    </row>
    <row r="53" spans="1:6" ht="18">
      <c r="A53" s="36" t="s">
        <v>9</v>
      </c>
      <c r="B53" s="19">
        <v>2275</v>
      </c>
      <c r="C53" s="20"/>
      <c r="D53" s="20"/>
      <c r="F53" s="25"/>
    </row>
    <row r="54" spans="1:6" ht="18">
      <c r="A54" s="11" t="s">
        <v>12</v>
      </c>
      <c r="B54" s="17"/>
      <c r="C54" s="46">
        <f>SUM(C45:C53)</f>
        <v>77060.05</v>
      </c>
      <c r="D54" s="46">
        <f>SUM(D45:D53)</f>
        <v>67060.05</v>
      </c>
      <c r="F54" s="25"/>
    </row>
    <row r="56" spans="1:6" ht="35.25" customHeight="1">
      <c r="A56" s="81"/>
      <c r="B56" s="95"/>
      <c r="C56" s="95"/>
      <c r="D56" s="95"/>
    </row>
    <row r="57" spans="1:6" ht="47.25" customHeight="1">
      <c r="A57" s="81" t="s">
        <v>54</v>
      </c>
      <c r="B57" s="82"/>
      <c r="C57" s="82"/>
      <c r="D57" s="82"/>
    </row>
    <row r="60" spans="1:6" ht="17.399999999999999">
      <c r="A60" s="85" t="s">
        <v>26</v>
      </c>
      <c r="B60" s="86"/>
      <c r="C60" s="87" t="s">
        <v>27</v>
      </c>
      <c r="D60" s="86"/>
    </row>
    <row r="61" spans="1:6" ht="18" hidden="1">
      <c r="A61" s="36" t="s">
        <v>35</v>
      </c>
      <c r="B61" s="31">
        <v>2210</v>
      </c>
      <c r="C61" s="88"/>
      <c r="D61" s="88"/>
    </row>
    <row r="62" spans="1:6" ht="18" hidden="1">
      <c r="A62" s="36" t="s">
        <v>29</v>
      </c>
      <c r="B62" s="31">
        <v>2210</v>
      </c>
      <c r="C62" s="103"/>
      <c r="D62" s="104"/>
    </row>
    <row r="63" spans="1:6" ht="18">
      <c r="A63" s="36" t="s">
        <v>32</v>
      </c>
      <c r="B63" s="31">
        <v>2210</v>
      </c>
      <c r="C63" s="89">
        <v>26380</v>
      </c>
      <c r="D63" s="90"/>
    </row>
    <row r="64" spans="1:6" ht="18" hidden="1">
      <c r="A64" s="36" t="s">
        <v>37</v>
      </c>
      <c r="B64" s="32">
        <v>3110.221</v>
      </c>
      <c r="C64" s="103"/>
      <c r="D64" s="104"/>
    </row>
    <row r="65" spans="1:4" ht="18" hidden="1">
      <c r="A65" s="36" t="s">
        <v>28</v>
      </c>
      <c r="B65" s="31">
        <v>2210</v>
      </c>
      <c r="C65" s="103"/>
      <c r="D65" s="104"/>
    </row>
    <row r="66" spans="1:4" ht="18" hidden="1">
      <c r="A66" s="36" t="s">
        <v>30</v>
      </c>
      <c r="B66" s="31">
        <v>2210</v>
      </c>
      <c r="C66" s="103"/>
      <c r="D66" s="104"/>
    </row>
    <row r="67" spans="1:4" ht="18" hidden="1">
      <c r="A67" s="36" t="s">
        <v>36</v>
      </c>
      <c r="B67" s="31">
        <v>2210</v>
      </c>
      <c r="C67" s="89"/>
      <c r="D67" s="90"/>
    </row>
    <row r="68" spans="1:4" ht="18" hidden="1">
      <c r="A68" s="36" t="s">
        <v>31</v>
      </c>
      <c r="B68" s="31">
        <v>3110</v>
      </c>
      <c r="C68" s="89"/>
      <c r="D68" s="90"/>
    </row>
    <row r="69" spans="1:4" ht="18" hidden="1">
      <c r="A69" s="36" t="s">
        <v>33</v>
      </c>
      <c r="B69" s="31">
        <v>2210</v>
      </c>
      <c r="C69" s="89"/>
      <c r="D69" s="90"/>
    </row>
    <row r="70" spans="1:4" ht="18" hidden="1">
      <c r="A70" s="36" t="s">
        <v>34</v>
      </c>
      <c r="B70" s="31">
        <v>2210</v>
      </c>
      <c r="C70" s="89"/>
      <c r="D70" s="90"/>
    </row>
    <row r="71" spans="1:4" ht="18">
      <c r="A71" s="36" t="s">
        <v>46</v>
      </c>
      <c r="B71" s="31">
        <v>2240</v>
      </c>
      <c r="C71" s="89">
        <v>37000</v>
      </c>
      <c r="D71" s="90"/>
    </row>
    <row r="72" spans="1:4" ht="18">
      <c r="A72" s="36" t="s">
        <v>38</v>
      </c>
      <c r="B72" s="31">
        <v>2230</v>
      </c>
      <c r="C72" s="89">
        <v>3680.05</v>
      </c>
      <c r="D72" s="90"/>
    </row>
    <row r="73" spans="1:4" ht="18" hidden="1">
      <c r="A73" s="36" t="s">
        <v>45</v>
      </c>
      <c r="B73" s="31">
        <v>2210</v>
      </c>
      <c r="C73" s="89"/>
      <c r="D73" s="90"/>
    </row>
    <row r="74" spans="1:4" ht="18" hidden="1">
      <c r="A74" s="36" t="s">
        <v>43</v>
      </c>
      <c r="B74" s="31">
        <v>2210</v>
      </c>
      <c r="C74" s="89"/>
      <c r="D74" s="90"/>
    </row>
    <row r="75" spans="1:4" ht="18" hidden="1">
      <c r="A75" s="36" t="s">
        <v>42</v>
      </c>
      <c r="B75" s="31">
        <v>2210</v>
      </c>
      <c r="C75" s="89"/>
      <c r="D75" s="90"/>
    </row>
    <row r="76" spans="1:4" ht="18" hidden="1">
      <c r="A76" s="36" t="s">
        <v>44</v>
      </c>
      <c r="B76" s="37">
        <v>2210</v>
      </c>
      <c r="C76" s="89"/>
      <c r="D76" s="90"/>
    </row>
    <row r="77" spans="1:4" ht="18" hidden="1">
      <c r="A77" s="91"/>
      <c r="B77" s="92"/>
      <c r="C77" s="89"/>
      <c r="D77" s="90"/>
    </row>
    <row r="78" spans="1:4" ht="18">
      <c r="A78" s="91"/>
      <c r="B78" s="92"/>
      <c r="C78" s="93">
        <f>SUM(C61:D76)</f>
        <v>67060.05</v>
      </c>
      <c r="D78" s="94"/>
    </row>
    <row r="79" spans="1:4">
      <c r="C79" s="49"/>
      <c r="D79" s="49"/>
    </row>
    <row r="80" spans="1:4" ht="34.5" hidden="1" customHeight="1">
      <c r="A80" s="81" t="s">
        <v>49</v>
      </c>
      <c r="B80" s="95"/>
      <c r="C80" s="95"/>
      <c r="D80" s="95"/>
    </row>
  </sheetData>
  <mergeCells count="30">
    <mergeCell ref="A57:D57"/>
    <mergeCell ref="A78:B78"/>
    <mergeCell ref="C78:D78"/>
    <mergeCell ref="C73:D73"/>
    <mergeCell ref="C74:D74"/>
    <mergeCell ref="C75:D75"/>
    <mergeCell ref="C76:D76"/>
    <mergeCell ref="A77:B77"/>
    <mergeCell ref="C77:D77"/>
    <mergeCell ref="A3:D3"/>
    <mergeCell ref="A2:D2"/>
    <mergeCell ref="A5:D5"/>
    <mergeCell ref="A28:D28"/>
    <mergeCell ref="A42:D42"/>
    <mergeCell ref="A80:D80"/>
    <mergeCell ref="A56:D56"/>
    <mergeCell ref="C66:D66"/>
    <mergeCell ref="C64:D64"/>
    <mergeCell ref="C62:D62"/>
    <mergeCell ref="C63:D63"/>
    <mergeCell ref="C65:D65"/>
    <mergeCell ref="A60:B60"/>
    <mergeCell ref="C60:D60"/>
    <mergeCell ref="C61:D61"/>
    <mergeCell ref="C67:D67"/>
    <mergeCell ref="C68:D68"/>
    <mergeCell ref="C69:D69"/>
    <mergeCell ref="C70:D70"/>
    <mergeCell ref="C71:D71"/>
    <mergeCell ref="C72:D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workbookViewId="0">
      <selection activeCell="H7" sqref="H7"/>
    </sheetView>
  </sheetViews>
  <sheetFormatPr defaultRowHeight="14.4"/>
  <cols>
    <col min="1" max="1" width="40.88671875" style="3" customWidth="1"/>
    <col min="2" max="2" width="9.109375" style="1" customWidth="1"/>
    <col min="3" max="3" width="17.77734375" customWidth="1"/>
    <col min="4" max="4" width="16.88671875" customWidth="1"/>
    <col min="5" max="5" width="10.77734375" hidden="1" customWidth="1"/>
    <col min="6" max="6" width="11.6640625" customWidth="1"/>
  </cols>
  <sheetData>
    <row r="2" spans="1:6" ht="58.5" customHeight="1">
      <c r="A2" s="76" t="s">
        <v>64</v>
      </c>
      <c r="B2" s="77"/>
      <c r="C2" s="77"/>
      <c r="D2" s="77"/>
    </row>
    <row r="3" spans="1:6" ht="58.5" customHeight="1">
      <c r="A3" s="83" t="s">
        <v>60</v>
      </c>
      <c r="B3" s="84"/>
      <c r="C3" s="84"/>
      <c r="D3" s="84"/>
    </row>
    <row r="4" spans="1:6" ht="18">
      <c r="A4" s="6"/>
      <c r="B4" s="7"/>
      <c r="C4" s="8"/>
      <c r="D4" s="8"/>
    </row>
    <row r="5" spans="1:6" ht="39.75" customHeight="1">
      <c r="A5" s="78" t="s">
        <v>23</v>
      </c>
      <c r="B5" s="79"/>
      <c r="C5" s="79"/>
      <c r="D5" s="79"/>
    </row>
    <row r="6" spans="1:6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4752740</v>
      </c>
      <c r="D7" s="51">
        <v>4186367.11</v>
      </c>
      <c r="E7" s="25">
        <f>C7-D7</f>
        <v>566372.89000000013</v>
      </c>
      <c r="F7" s="74"/>
    </row>
    <row r="8" spans="1:6" s="2" customFormat="1" ht="18">
      <c r="A8" s="21" t="s">
        <v>40</v>
      </c>
      <c r="B8" s="16">
        <v>2120</v>
      </c>
      <c r="C8" s="51">
        <v>1044388.54</v>
      </c>
      <c r="D8" s="51">
        <v>956774.8</v>
      </c>
      <c r="E8" s="25">
        <f t="shared" ref="E8:E25" si="0">C8-D8</f>
        <v>87613.739999999991</v>
      </c>
      <c r="F8" s="74"/>
    </row>
    <row r="9" spans="1:6" ht="35.4">
      <c r="A9" s="11" t="s">
        <v>2</v>
      </c>
      <c r="B9" s="16">
        <v>2210</v>
      </c>
      <c r="C9" s="54">
        <v>342580</v>
      </c>
      <c r="D9" s="54">
        <v>342572.11</v>
      </c>
      <c r="E9" s="25">
        <f t="shared" si="0"/>
        <v>7.8900000000139698</v>
      </c>
      <c r="F9" s="74"/>
    </row>
    <row r="10" spans="1:6" ht="18">
      <c r="A10" s="11" t="s">
        <v>3</v>
      </c>
      <c r="B10" s="16">
        <v>2230</v>
      </c>
      <c r="C10" s="54">
        <v>129000</v>
      </c>
      <c r="D10" s="54">
        <v>117161.23</v>
      </c>
      <c r="E10" s="25">
        <f t="shared" si="0"/>
        <v>11838.770000000004</v>
      </c>
      <c r="F10" s="74"/>
    </row>
    <row r="11" spans="1:6" ht="35.4">
      <c r="A11" s="11" t="s">
        <v>4</v>
      </c>
      <c r="B11" s="16">
        <v>2240</v>
      </c>
      <c r="C11" s="54">
        <v>477500</v>
      </c>
      <c r="D11" s="54">
        <v>477416.65</v>
      </c>
      <c r="E11" s="25">
        <f t="shared" si="0"/>
        <v>83.349999999976717</v>
      </c>
      <c r="F11" s="74"/>
    </row>
    <row r="12" spans="1:6" ht="35.4">
      <c r="A12" s="36" t="s">
        <v>56</v>
      </c>
      <c r="B12" s="16">
        <v>2220</v>
      </c>
      <c r="C12" s="20"/>
      <c r="D12" s="20"/>
      <c r="E12" s="25">
        <f t="shared" si="0"/>
        <v>0</v>
      </c>
      <c r="F12" s="74"/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74"/>
    </row>
    <row r="14" spans="1:6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74"/>
    </row>
    <row r="15" spans="1:6" ht="18">
      <c r="A15" s="11" t="s">
        <v>7</v>
      </c>
      <c r="B15" s="16">
        <v>2273</v>
      </c>
      <c r="C15" s="54">
        <v>87892</v>
      </c>
      <c r="D15" s="54">
        <v>87891.26</v>
      </c>
      <c r="E15" s="25">
        <f t="shared" si="0"/>
        <v>0.74000000000523869</v>
      </c>
      <c r="F15" s="74"/>
    </row>
    <row r="16" spans="1:6" ht="18">
      <c r="A16" s="11" t="s">
        <v>8</v>
      </c>
      <c r="B16" s="16">
        <v>2274</v>
      </c>
      <c r="C16" s="54">
        <v>605</v>
      </c>
      <c r="D16" s="54">
        <v>602.83000000000004</v>
      </c>
      <c r="E16" s="25">
        <f t="shared" si="0"/>
        <v>2.1699999999999591</v>
      </c>
      <c r="F16" s="74"/>
    </row>
    <row r="17" spans="1:9" ht="18">
      <c r="A17" s="11" t="s">
        <v>9</v>
      </c>
      <c r="B17" s="16">
        <v>2275</v>
      </c>
      <c r="C17" s="54">
        <v>329837.5</v>
      </c>
      <c r="D17" s="54">
        <v>329837.5</v>
      </c>
      <c r="E17" s="25">
        <f t="shared" si="0"/>
        <v>0</v>
      </c>
      <c r="F17" s="74"/>
    </row>
    <row r="18" spans="1:9" ht="32.25" customHeight="1">
      <c r="A18" s="11" t="s">
        <v>10</v>
      </c>
      <c r="B18" s="16">
        <v>2282</v>
      </c>
      <c r="C18" s="54">
        <v>2700</v>
      </c>
      <c r="D18" s="54">
        <v>2700</v>
      </c>
      <c r="E18" s="25">
        <f t="shared" si="0"/>
        <v>0</v>
      </c>
      <c r="F18" s="74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74"/>
    </row>
    <row r="20" spans="1:9" ht="15.75" customHeight="1">
      <c r="A20" s="11" t="s">
        <v>14</v>
      </c>
      <c r="B20" s="16">
        <v>2800</v>
      </c>
      <c r="C20" s="54">
        <v>6600</v>
      </c>
      <c r="D20" s="54">
        <v>6599.73</v>
      </c>
      <c r="E20" s="25">
        <f t="shared" si="0"/>
        <v>0.27000000000043656</v>
      </c>
      <c r="F20" s="74"/>
    </row>
    <row r="21" spans="1:9" ht="36.75" customHeight="1">
      <c r="A21" s="11" t="s">
        <v>11</v>
      </c>
      <c r="B21" s="16">
        <v>3110</v>
      </c>
      <c r="C21" s="54">
        <v>60000</v>
      </c>
      <c r="D21" s="54">
        <v>60000</v>
      </c>
      <c r="E21" s="25">
        <f t="shared" si="0"/>
        <v>0</v>
      </c>
      <c r="F21" s="74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74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74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74"/>
    </row>
    <row r="25" spans="1:9" ht="18">
      <c r="A25" s="11" t="s">
        <v>12</v>
      </c>
      <c r="B25" s="16"/>
      <c r="C25" s="57">
        <f>SUM(C7:C24)</f>
        <v>7233843.04</v>
      </c>
      <c r="D25" s="57">
        <f>SUM(D7:D24)</f>
        <v>6567923.2200000016</v>
      </c>
      <c r="E25" s="25">
        <f t="shared" si="0"/>
        <v>665919.81999999844</v>
      </c>
      <c r="F25" s="25"/>
    </row>
    <row r="26" spans="1:9" ht="18">
      <c r="A26" s="6"/>
      <c r="B26" s="22"/>
      <c r="C26" s="8"/>
      <c r="D26" s="8"/>
    </row>
    <row r="27" spans="1:9">
      <c r="C27" s="4"/>
      <c r="D27" s="4"/>
    </row>
    <row r="28" spans="1:9" ht="30" customHeight="1">
      <c r="A28" s="76" t="s">
        <v>24</v>
      </c>
      <c r="B28" s="80"/>
      <c r="C28" s="80"/>
      <c r="D28" s="80"/>
    </row>
    <row r="29" spans="1:9">
      <c r="D29" s="28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 hidden="1">
      <c r="A31" s="11" t="s">
        <v>2</v>
      </c>
      <c r="B31" s="17">
        <v>2210</v>
      </c>
      <c r="C31" s="13">
        <v>0</v>
      </c>
      <c r="D31" s="13"/>
      <c r="F31" s="25"/>
    </row>
    <row r="32" spans="1:9" ht="35.4">
      <c r="A32" s="36" t="s">
        <v>2</v>
      </c>
      <c r="B32" s="17">
        <v>2210</v>
      </c>
      <c r="C32" s="13">
        <v>945</v>
      </c>
      <c r="D32" s="13">
        <v>945</v>
      </c>
      <c r="F32" s="25"/>
    </row>
    <row r="33" spans="1:6" ht="18">
      <c r="A33" s="36" t="s">
        <v>9</v>
      </c>
      <c r="B33" s="17">
        <v>2275</v>
      </c>
      <c r="C33" s="20">
        <v>808</v>
      </c>
      <c r="D33" s="20">
        <v>808</v>
      </c>
      <c r="F33" s="25"/>
    </row>
    <row r="34" spans="1:6" ht="18" hidden="1">
      <c r="A34" s="12" t="s">
        <v>4</v>
      </c>
      <c r="B34" s="17">
        <v>2240</v>
      </c>
      <c r="C34" s="20"/>
      <c r="D34" s="20"/>
      <c r="F34" s="25"/>
    </row>
    <row r="35" spans="1:6" ht="18" hidden="1">
      <c r="A35" s="12" t="s">
        <v>9</v>
      </c>
      <c r="B35" s="17">
        <v>2275</v>
      </c>
      <c r="C35" s="20"/>
      <c r="D35" s="20"/>
      <c r="F35" s="25"/>
    </row>
    <row r="36" spans="1:6" ht="18" hidden="1">
      <c r="A36" s="11" t="s">
        <v>14</v>
      </c>
      <c r="B36" s="17">
        <v>2800</v>
      </c>
      <c r="C36" s="20"/>
      <c r="D36" s="20"/>
      <c r="F36" s="25"/>
    </row>
    <row r="37" spans="1:6" ht="52.8" hidden="1">
      <c r="A37" s="11" t="s">
        <v>11</v>
      </c>
      <c r="B37" s="17">
        <v>3110</v>
      </c>
      <c r="C37" s="20"/>
      <c r="D37" s="20"/>
      <c r="F37" s="25"/>
    </row>
    <row r="38" spans="1:6" ht="18" hidden="1">
      <c r="A38" s="18" t="s">
        <v>15</v>
      </c>
      <c r="B38" s="19">
        <v>3132</v>
      </c>
      <c r="C38" s="20"/>
      <c r="D38" s="20"/>
      <c r="F38" s="25"/>
    </row>
    <row r="39" spans="1:6" ht="18">
      <c r="A39" s="11" t="s">
        <v>12</v>
      </c>
      <c r="B39" s="17"/>
      <c r="C39" s="46">
        <f>SUM(C31:C38)</f>
        <v>1753</v>
      </c>
      <c r="D39" s="46">
        <f>SUM(D31:D38)</f>
        <v>1753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4.5" customHeight="1">
      <c r="A42" s="81" t="s">
        <v>25</v>
      </c>
      <c r="B42" s="81"/>
      <c r="C42" s="81"/>
      <c r="D42" s="81"/>
    </row>
    <row r="43" spans="1:6">
      <c r="A43" s="1"/>
      <c r="B43" s="5"/>
      <c r="C43" s="4"/>
      <c r="D43" s="4"/>
    </row>
    <row r="44" spans="1:6" ht="69.599999999999994">
      <c r="A44" s="38" t="s">
        <v>0</v>
      </c>
      <c r="B44" s="38" t="s">
        <v>1</v>
      </c>
      <c r="C44" s="10" t="s">
        <v>22</v>
      </c>
      <c r="D44" s="10" t="s">
        <v>17</v>
      </c>
    </row>
    <row r="45" spans="1:6" ht="35.4">
      <c r="A45" s="36" t="s">
        <v>2</v>
      </c>
      <c r="B45" s="60">
        <v>2210</v>
      </c>
      <c r="C45" s="63">
        <v>28372.1</v>
      </c>
      <c r="D45" s="63">
        <v>28372.1</v>
      </c>
    </row>
    <row r="46" spans="1:6" ht="18">
      <c r="A46" s="12" t="s">
        <v>3</v>
      </c>
      <c r="B46" s="17">
        <v>2230</v>
      </c>
      <c r="C46" s="45">
        <v>3817.58</v>
      </c>
      <c r="D46" s="45">
        <v>3817.58</v>
      </c>
      <c r="F46" s="25"/>
    </row>
    <row r="47" spans="1:6" ht="18" hidden="1">
      <c r="A47" s="12" t="s">
        <v>4</v>
      </c>
      <c r="B47" s="17">
        <v>2240</v>
      </c>
      <c r="C47" s="45"/>
      <c r="D47" s="45"/>
      <c r="F47" s="25"/>
    </row>
    <row r="48" spans="1:6" ht="18" hidden="1">
      <c r="A48" s="12" t="s">
        <v>9</v>
      </c>
      <c r="B48" s="17">
        <v>2275</v>
      </c>
      <c r="C48" s="45"/>
      <c r="D48" s="45"/>
      <c r="F48" s="25"/>
    </row>
    <row r="49" spans="1:6" ht="18" hidden="1">
      <c r="A49" s="36" t="s">
        <v>14</v>
      </c>
      <c r="B49" s="17">
        <v>2800</v>
      </c>
      <c r="C49" s="45"/>
      <c r="D49" s="45"/>
      <c r="F49" s="25"/>
    </row>
    <row r="50" spans="1:6" ht="52.8" hidden="1">
      <c r="A50" s="36" t="s">
        <v>11</v>
      </c>
      <c r="B50" s="17">
        <v>3110</v>
      </c>
      <c r="C50" s="45"/>
      <c r="D50" s="45"/>
      <c r="F50" s="25"/>
    </row>
    <row r="51" spans="1:6" ht="18" hidden="1">
      <c r="A51" s="18" t="s">
        <v>15</v>
      </c>
      <c r="B51" s="19">
        <v>3132</v>
      </c>
      <c r="C51" s="20"/>
      <c r="D51" s="20"/>
      <c r="F51" s="25"/>
    </row>
    <row r="52" spans="1:6" ht="18">
      <c r="A52" s="36" t="s">
        <v>12</v>
      </c>
      <c r="B52" s="17"/>
      <c r="C52" s="46">
        <f>SUM(C45:C51)</f>
        <v>32189.68</v>
      </c>
      <c r="D52" s="46">
        <f>SUM(D45:D51)</f>
        <v>32189.68</v>
      </c>
      <c r="F52" s="25"/>
    </row>
    <row r="55" spans="1:6" ht="41.25" customHeight="1">
      <c r="A55" s="81" t="s">
        <v>55</v>
      </c>
      <c r="B55" s="82"/>
      <c r="C55" s="82"/>
      <c r="D55" s="82"/>
    </row>
    <row r="57" spans="1:6" ht="17.399999999999999">
      <c r="A57" s="105" t="s">
        <v>26</v>
      </c>
      <c r="B57" s="106"/>
      <c r="C57" s="87" t="s">
        <v>27</v>
      </c>
      <c r="D57" s="86"/>
      <c r="F57" s="43"/>
    </row>
    <row r="58" spans="1:6" ht="18" hidden="1">
      <c r="A58" s="36" t="s">
        <v>35</v>
      </c>
      <c r="B58" s="59">
        <v>2210</v>
      </c>
      <c r="C58" s="89"/>
      <c r="D58" s="90"/>
      <c r="E58" s="49"/>
      <c r="F58" s="69"/>
    </row>
    <row r="59" spans="1:6" ht="18" hidden="1" customHeight="1">
      <c r="A59" s="36" t="s">
        <v>29</v>
      </c>
      <c r="B59" s="59">
        <v>2210</v>
      </c>
      <c r="C59" s="89"/>
      <c r="D59" s="90"/>
      <c r="E59" s="49"/>
      <c r="F59" s="43"/>
    </row>
    <row r="60" spans="1:6" ht="18.75" customHeight="1">
      <c r="A60" s="36" t="s">
        <v>32</v>
      </c>
      <c r="B60" s="59">
        <v>2210</v>
      </c>
      <c r="C60" s="89">
        <v>28372.1</v>
      </c>
      <c r="D60" s="90"/>
      <c r="E60" s="49"/>
      <c r="F60" s="43"/>
    </row>
    <row r="61" spans="1:6" ht="18.75" hidden="1" customHeight="1">
      <c r="A61" s="36" t="s">
        <v>37</v>
      </c>
      <c r="B61" s="32" t="s">
        <v>48</v>
      </c>
      <c r="C61" s="89"/>
      <c r="D61" s="90"/>
      <c r="E61" s="49"/>
      <c r="F61" s="43"/>
    </row>
    <row r="62" spans="1:6" ht="18.75" hidden="1" customHeight="1">
      <c r="A62" s="36" t="s">
        <v>28</v>
      </c>
      <c r="B62" s="59">
        <v>2210</v>
      </c>
      <c r="C62" s="89"/>
      <c r="D62" s="90"/>
      <c r="E62" s="49"/>
      <c r="F62" s="43"/>
    </row>
    <row r="63" spans="1:6" ht="18.75" hidden="1" customHeight="1">
      <c r="A63" s="36" t="s">
        <v>30</v>
      </c>
      <c r="B63" s="59">
        <v>2210</v>
      </c>
      <c r="C63" s="89"/>
      <c r="D63" s="90"/>
      <c r="E63" s="49"/>
      <c r="F63" s="43"/>
    </row>
    <row r="64" spans="1:6" ht="18" hidden="1">
      <c r="A64" s="36" t="s">
        <v>36</v>
      </c>
      <c r="B64" s="59">
        <v>2210</v>
      </c>
      <c r="C64" s="89"/>
      <c r="D64" s="90"/>
      <c r="E64" s="49"/>
      <c r="F64" s="43"/>
    </row>
    <row r="65" spans="1:6" ht="18.75" hidden="1" customHeight="1">
      <c r="A65" s="36" t="s">
        <v>31</v>
      </c>
      <c r="B65" s="59">
        <v>3110</v>
      </c>
      <c r="C65" s="89"/>
      <c r="D65" s="90"/>
      <c r="E65" s="49"/>
      <c r="F65" s="43"/>
    </row>
    <row r="66" spans="1:6" ht="18.75" hidden="1" customHeight="1">
      <c r="A66" s="36" t="s">
        <v>33</v>
      </c>
      <c r="B66" s="59">
        <v>2210</v>
      </c>
      <c r="C66" s="103"/>
      <c r="D66" s="104"/>
      <c r="E66" s="49"/>
      <c r="F66" s="43"/>
    </row>
    <row r="67" spans="1:6" ht="18.75" hidden="1" customHeight="1">
      <c r="A67" s="36" t="s">
        <v>34</v>
      </c>
      <c r="B67" s="59">
        <v>2210</v>
      </c>
      <c r="C67" s="103"/>
      <c r="D67" s="104"/>
      <c r="E67" s="49"/>
      <c r="F67" s="43"/>
    </row>
    <row r="68" spans="1:6" ht="18.75" hidden="1" customHeight="1">
      <c r="A68" s="36" t="s">
        <v>46</v>
      </c>
      <c r="B68" s="59">
        <v>2240</v>
      </c>
      <c r="C68" s="103"/>
      <c r="D68" s="104"/>
      <c r="E68" s="49"/>
      <c r="F68" s="43"/>
    </row>
    <row r="69" spans="1:6" ht="18">
      <c r="A69" s="36" t="s">
        <v>38</v>
      </c>
      <c r="B69" s="59">
        <v>2230</v>
      </c>
      <c r="C69" s="89">
        <v>3817.58</v>
      </c>
      <c r="D69" s="90"/>
      <c r="E69" s="49"/>
      <c r="F69" s="43"/>
    </row>
    <row r="70" spans="1:6" ht="18.75" hidden="1" customHeight="1">
      <c r="A70" s="36" t="s">
        <v>45</v>
      </c>
      <c r="B70" s="59">
        <v>2210</v>
      </c>
      <c r="C70" s="89"/>
      <c r="D70" s="90"/>
      <c r="E70" s="49"/>
      <c r="F70" s="43"/>
    </row>
    <row r="71" spans="1:6" ht="18.75" hidden="1" customHeight="1">
      <c r="A71" s="36" t="s">
        <v>43</v>
      </c>
      <c r="B71" s="59">
        <v>2210</v>
      </c>
      <c r="C71" s="89"/>
      <c r="D71" s="90"/>
      <c r="E71" s="49"/>
      <c r="F71" s="43"/>
    </row>
    <row r="72" spans="1:6" ht="18.75" hidden="1" customHeight="1">
      <c r="A72" s="36" t="s">
        <v>42</v>
      </c>
      <c r="B72" s="59">
        <v>2210</v>
      </c>
      <c r="C72" s="89"/>
      <c r="D72" s="90"/>
      <c r="E72" s="49"/>
      <c r="F72" s="43"/>
    </row>
    <row r="73" spans="1:6" ht="18.75" hidden="1" customHeight="1">
      <c r="A73" s="36" t="s">
        <v>44</v>
      </c>
      <c r="B73" s="60">
        <v>2210</v>
      </c>
      <c r="C73" s="89"/>
      <c r="D73" s="90"/>
      <c r="E73" s="49"/>
      <c r="F73" s="43"/>
    </row>
    <row r="74" spans="1:6" ht="35.4" hidden="1">
      <c r="A74" s="36" t="s">
        <v>47</v>
      </c>
      <c r="B74" s="60">
        <v>3110</v>
      </c>
      <c r="C74" s="89"/>
      <c r="D74" s="90"/>
      <c r="E74" s="49"/>
      <c r="F74" s="43"/>
    </row>
    <row r="75" spans="1:6" ht="18">
      <c r="A75" s="91"/>
      <c r="B75" s="92"/>
      <c r="C75" s="89"/>
      <c r="D75" s="90"/>
      <c r="E75" s="49"/>
      <c r="F75" s="43"/>
    </row>
    <row r="76" spans="1:6" ht="18">
      <c r="A76" s="91"/>
      <c r="B76" s="92"/>
      <c r="C76" s="93">
        <f>SUM(C58:D75)</f>
        <v>32189.68</v>
      </c>
      <c r="D76" s="94"/>
      <c r="E76" s="49"/>
      <c r="F76" s="43"/>
    </row>
    <row r="77" spans="1:6">
      <c r="F77" s="43"/>
    </row>
  </sheetData>
  <mergeCells count="29">
    <mergeCell ref="C71:D71"/>
    <mergeCell ref="C72:D72"/>
    <mergeCell ref="C65:D65"/>
    <mergeCell ref="C66:D66"/>
    <mergeCell ref="C67:D67"/>
    <mergeCell ref="C68:D68"/>
    <mergeCell ref="C69:D69"/>
    <mergeCell ref="C70:D70"/>
    <mergeCell ref="A76:B76"/>
    <mergeCell ref="C76:D76"/>
    <mergeCell ref="C74:D74"/>
    <mergeCell ref="A75:B75"/>
    <mergeCell ref="C75:D75"/>
    <mergeCell ref="A55:D55"/>
    <mergeCell ref="C73:D73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topLeftCell="A33" workbookViewId="0">
      <selection activeCell="F6" sqref="F6:G25"/>
    </sheetView>
  </sheetViews>
  <sheetFormatPr defaultRowHeight="14.4"/>
  <cols>
    <col min="1" max="1" width="40.88671875" style="3" customWidth="1"/>
    <col min="2" max="2" width="9.33203125" style="1" customWidth="1"/>
    <col min="3" max="3" width="18.21875" customWidth="1"/>
    <col min="4" max="4" width="16.6640625" customWidth="1"/>
    <col min="5" max="5" width="10" hidden="1" customWidth="1"/>
    <col min="6" max="6" width="11.33203125" customWidth="1"/>
  </cols>
  <sheetData>
    <row r="2" spans="1:9" ht="58.5" customHeight="1">
      <c r="A2" s="76" t="s">
        <v>63</v>
      </c>
      <c r="B2" s="77"/>
      <c r="C2" s="77"/>
      <c r="D2" s="77"/>
    </row>
    <row r="3" spans="1:9" ht="66.75" customHeight="1">
      <c r="A3" s="83" t="s">
        <v>61</v>
      </c>
      <c r="B3" s="84"/>
      <c r="C3" s="84"/>
      <c r="D3" s="84"/>
      <c r="I3" s="29"/>
    </row>
    <row r="4" spans="1:9" ht="18">
      <c r="A4" s="6"/>
      <c r="B4" s="7"/>
      <c r="C4" s="8"/>
      <c r="D4" s="8"/>
    </row>
    <row r="5" spans="1:9" ht="39.75" customHeight="1">
      <c r="A5" s="78" t="s">
        <v>23</v>
      </c>
      <c r="B5" s="79"/>
      <c r="C5" s="79"/>
      <c r="D5" s="79"/>
    </row>
    <row r="6" spans="1:9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9" s="2" customFormat="1" ht="18">
      <c r="A7" s="21" t="s">
        <v>21</v>
      </c>
      <c r="B7" s="16">
        <v>2111</v>
      </c>
      <c r="C7" s="51">
        <f>6674050+500000</f>
        <v>7174050</v>
      </c>
      <c r="D7" s="51">
        <v>5643729.0999999996</v>
      </c>
      <c r="E7" s="25">
        <f>C7-D7</f>
        <v>1530320.9000000004</v>
      </c>
      <c r="F7" s="74"/>
    </row>
    <row r="8" spans="1:9" s="2" customFormat="1" ht="18">
      <c r="A8" s="21" t="s">
        <v>40</v>
      </c>
      <c r="B8" s="16">
        <v>2120</v>
      </c>
      <c r="C8" s="51">
        <v>1607611.98</v>
      </c>
      <c r="D8" s="51">
        <v>1256806.81</v>
      </c>
      <c r="E8" s="25">
        <f t="shared" ref="E8:E25" si="0">C8-D8</f>
        <v>350805.16999999993</v>
      </c>
      <c r="F8" s="74"/>
    </row>
    <row r="9" spans="1:9" ht="35.4">
      <c r="A9" s="11" t="s">
        <v>2</v>
      </c>
      <c r="B9" s="16">
        <v>2210</v>
      </c>
      <c r="C9" s="54">
        <f>232795+11998</f>
        <v>244793</v>
      </c>
      <c r="D9" s="54">
        <v>232792.77</v>
      </c>
      <c r="E9" s="25">
        <f t="shared" si="0"/>
        <v>12000.23000000001</v>
      </c>
      <c r="F9" s="74"/>
    </row>
    <row r="10" spans="1:9" ht="18">
      <c r="A10" s="11" t="s">
        <v>3</v>
      </c>
      <c r="B10" s="16">
        <v>2230</v>
      </c>
      <c r="C10" s="54">
        <f>219286+25303</f>
        <v>244589</v>
      </c>
      <c r="D10" s="54">
        <v>210285.16</v>
      </c>
      <c r="E10" s="25">
        <f t="shared" si="0"/>
        <v>34303.839999999997</v>
      </c>
      <c r="F10" s="74"/>
    </row>
    <row r="11" spans="1:9" ht="35.4">
      <c r="A11" s="11" t="s">
        <v>4</v>
      </c>
      <c r="B11" s="16">
        <v>2240</v>
      </c>
      <c r="C11" s="54">
        <f>1118710+6954.52</f>
        <v>1125664.52</v>
      </c>
      <c r="D11" s="54">
        <f>1118706.96</f>
        <v>1118706.96</v>
      </c>
      <c r="E11" s="25">
        <f t="shared" si="0"/>
        <v>6957.5600000000559</v>
      </c>
      <c r="F11" s="74"/>
    </row>
    <row r="12" spans="1:9" ht="35.4">
      <c r="A12" s="36" t="s">
        <v>56</v>
      </c>
      <c r="B12" s="16">
        <v>2220</v>
      </c>
      <c r="C12" s="54">
        <v>24191</v>
      </c>
      <c r="D12" s="54">
        <v>24191</v>
      </c>
      <c r="E12" s="25">
        <f t="shared" si="0"/>
        <v>0</v>
      </c>
      <c r="F12" s="74"/>
    </row>
    <row r="13" spans="1:9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74"/>
    </row>
    <row r="14" spans="1:9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74"/>
    </row>
    <row r="15" spans="1:9" ht="18">
      <c r="A15" s="11" t="s">
        <v>7</v>
      </c>
      <c r="B15" s="16">
        <v>2273</v>
      </c>
      <c r="C15" s="54">
        <v>120089</v>
      </c>
      <c r="D15" s="54">
        <v>120087.05</v>
      </c>
      <c r="E15" s="25">
        <f t="shared" si="0"/>
        <v>1.9499999999970896</v>
      </c>
      <c r="F15" s="74"/>
    </row>
    <row r="16" spans="1:9" ht="18">
      <c r="A16" s="11" t="s">
        <v>8</v>
      </c>
      <c r="B16" s="16">
        <v>2274</v>
      </c>
      <c r="C16" s="54">
        <v>105272.03</v>
      </c>
      <c r="D16" s="54">
        <v>105272.03</v>
      </c>
      <c r="E16" s="25">
        <f t="shared" si="0"/>
        <v>0</v>
      </c>
      <c r="F16" s="74"/>
    </row>
    <row r="17" spans="1:9" ht="18">
      <c r="A17" s="11" t="s">
        <v>9</v>
      </c>
      <c r="B17" s="16">
        <v>2275</v>
      </c>
      <c r="C17" s="54">
        <v>12841</v>
      </c>
      <c r="D17" s="54">
        <v>6137.5</v>
      </c>
      <c r="E17" s="25">
        <f t="shared" si="0"/>
        <v>6703.5</v>
      </c>
      <c r="F17" s="74"/>
    </row>
    <row r="18" spans="1:9" ht="33.75" customHeight="1">
      <c r="A18" s="11" t="s">
        <v>10</v>
      </c>
      <c r="B18" s="16">
        <v>2282</v>
      </c>
      <c r="C18" s="54">
        <v>3050</v>
      </c>
      <c r="D18" s="54">
        <v>3050</v>
      </c>
      <c r="E18" s="25">
        <f t="shared" si="0"/>
        <v>0</v>
      </c>
      <c r="F18" s="74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74"/>
    </row>
    <row r="20" spans="1:9" ht="15.75" customHeight="1">
      <c r="A20" s="11" t="s">
        <v>14</v>
      </c>
      <c r="B20" s="16">
        <v>2800</v>
      </c>
      <c r="C20" s="54">
        <v>11249.65</v>
      </c>
      <c r="D20" s="54">
        <v>11239.89</v>
      </c>
      <c r="E20" s="25">
        <f t="shared" si="0"/>
        <v>9.7600000000002183</v>
      </c>
      <c r="F20" s="74"/>
    </row>
    <row r="21" spans="1:9" ht="39" customHeight="1">
      <c r="A21" s="11" t="s">
        <v>11</v>
      </c>
      <c r="B21" s="16">
        <v>3110</v>
      </c>
      <c r="C21" s="54">
        <v>2470034</v>
      </c>
      <c r="D21" s="54">
        <v>2470034</v>
      </c>
      <c r="E21" s="25">
        <f t="shared" si="0"/>
        <v>0</v>
      </c>
      <c r="F21" s="74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74"/>
      <c r="I22" t="s">
        <v>18</v>
      </c>
    </row>
    <row r="23" spans="1:9" ht="35.4">
      <c r="A23" s="11" t="s">
        <v>20</v>
      </c>
      <c r="B23" s="16">
        <v>3132</v>
      </c>
      <c r="C23" s="54">
        <v>719999</v>
      </c>
      <c r="D23" s="54">
        <v>719999</v>
      </c>
      <c r="E23" s="25">
        <f t="shared" si="0"/>
        <v>0</v>
      </c>
      <c r="F23" s="74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74"/>
    </row>
    <row r="25" spans="1:9" ht="18">
      <c r="A25" s="11" t="s">
        <v>12</v>
      </c>
      <c r="B25" s="16"/>
      <c r="C25" s="57">
        <f>SUM(C7:C24)</f>
        <v>13863434.18</v>
      </c>
      <c r="D25" s="57">
        <f>SUM(D7:D24)</f>
        <v>11922331.270000001</v>
      </c>
      <c r="E25" s="25">
        <f t="shared" si="0"/>
        <v>1941102.9099999983</v>
      </c>
      <c r="F25" s="25"/>
    </row>
    <row r="26" spans="1:9" ht="18">
      <c r="A26" s="6"/>
      <c r="B26" s="7"/>
      <c r="C26" s="8"/>
      <c r="D26" s="8"/>
    </row>
    <row r="27" spans="1:9" ht="33.75" customHeight="1">
      <c r="A27" s="76" t="s">
        <v>24</v>
      </c>
      <c r="B27" s="80"/>
      <c r="C27" s="80"/>
      <c r="D27" s="80"/>
    </row>
    <row r="28" spans="1:9" ht="18">
      <c r="A28" s="26"/>
      <c r="B28" s="27"/>
      <c r="C28" s="27"/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20">
        <v>1200</v>
      </c>
      <c r="D30" s="20">
        <v>1200</v>
      </c>
      <c r="F30" s="25"/>
    </row>
    <row r="31" spans="1:9" ht="18">
      <c r="A31" s="12" t="s">
        <v>3</v>
      </c>
      <c r="B31" s="17">
        <v>2230</v>
      </c>
      <c r="C31" s="20"/>
      <c r="D31" s="20"/>
      <c r="F31" s="25"/>
    </row>
    <row r="32" spans="1:9" ht="18">
      <c r="A32" s="12" t="s">
        <v>4</v>
      </c>
      <c r="B32" s="17">
        <v>2240</v>
      </c>
      <c r="C32" s="20"/>
      <c r="D32" s="20"/>
      <c r="F32" s="25"/>
    </row>
    <row r="33" spans="1:6" ht="18">
      <c r="A33" s="36" t="s">
        <v>9</v>
      </c>
      <c r="B33" s="31">
        <v>2275</v>
      </c>
      <c r="C33" s="20">
        <v>8</v>
      </c>
      <c r="D33" s="20">
        <v>8</v>
      </c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1208</v>
      </c>
      <c r="D37" s="46">
        <f>SUM(D30:D36)</f>
        <v>1208</v>
      </c>
      <c r="F37" s="25"/>
    </row>
    <row r="38" spans="1:6" ht="18">
      <c r="A38" s="39"/>
      <c r="B38" s="40"/>
      <c r="C38" s="41"/>
      <c r="D38" s="41"/>
      <c r="F38" s="25"/>
    </row>
    <row r="39" spans="1:6">
      <c r="A39" s="1"/>
      <c r="B39" s="5"/>
      <c r="C39" s="4"/>
      <c r="D39" s="4"/>
    </row>
    <row r="40" spans="1:6" ht="33.75" customHeight="1">
      <c r="A40" s="81" t="s">
        <v>25</v>
      </c>
      <c r="B40" s="95"/>
      <c r="C40" s="95"/>
      <c r="D40" s="95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45">
        <v>60450</v>
      </c>
      <c r="D43" s="45">
        <v>60450</v>
      </c>
      <c r="E43" s="49"/>
      <c r="F43" s="50"/>
    </row>
    <row r="44" spans="1:6" ht="18">
      <c r="A44" s="12" t="s">
        <v>3</v>
      </c>
      <c r="B44" s="17">
        <v>2230</v>
      </c>
      <c r="C44" s="45">
        <v>2917</v>
      </c>
      <c r="D44" s="45">
        <v>2917</v>
      </c>
      <c r="E44" s="49"/>
      <c r="F44" s="50"/>
    </row>
    <row r="45" spans="1:6" ht="18" hidden="1">
      <c r="A45" s="12" t="s">
        <v>4</v>
      </c>
      <c r="B45" s="17">
        <v>2240</v>
      </c>
      <c r="C45" s="45"/>
      <c r="D45" s="45"/>
      <c r="E45" s="49"/>
      <c r="F45" s="50"/>
    </row>
    <row r="46" spans="1:6" ht="18" hidden="1">
      <c r="A46" s="12" t="s">
        <v>9</v>
      </c>
      <c r="B46" s="17">
        <v>2275</v>
      </c>
      <c r="C46" s="45"/>
      <c r="D46" s="45"/>
      <c r="E46" s="49"/>
      <c r="F46" s="50"/>
    </row>
    <row r="47" spans="1:6" ht="18" hidden="1">
      <c r="A47" s="11" t="s">
        <v>14</v>
      </c>
      <c r="B47" s="17">
        <v>2800</v>
      </c>
      <c r="C47" s="45"/>
      <c r="D47" s="45"/>
      <c r="E47" s="49"/>
      <c r="F47" s="50"/>
    </row>
    <row r="48" spans="1:6" ht="52.8" hidden="1">
      <c r="A48" s="11" t="s">
        <v>11</v>
      </c>
      <c r="B48" s="17">
        <v>3110</v>
      </c>
      <c r="C48" s="45"/>
      <c r="D48" s="45"/>
      <c r="E48" s="49"/>
      <c r="F48" s="50"/>
    </row>
    <row r="49" spans="1:6" ht="18" hidden="1">
      <c r="A49" s="18" t="s">
        <v>15</v>
      </c>
      <c r="B49" s="19">
        <v>3132</v>
      </c>
      <c r="C49" s="20"/>
      <c r="D49" s="20"/>
      <c r="E49" s="49"/>
      <c r="F49" s="50"/>
    </row>
    <row r="50" spans="1:6" ht="18">
      <c r="A50" s="11" t="s">
        <v>12</v>
      </c>
      <c r="B50" s="17"/>
      <c r="C50" s="46">
        <f>SUM(C43:C48)</f>
        <v>63367</v>
      </c>
      <c r="D50" s="46">
        <f>D43+D44+D47+D48+D49+D45</f>
        <v>63367</v>
      </c>
      <c r="E50" s="49"/>
      <c r="F50" s="50"/>
    </row>
    <row r="51" spans="1:6">
      <c r="C51" s="49"/>
      <c r="D51" s="49"/>
      <c r="E51" s="49"/>
      <c r="F51" s="49"/>
    </row>
    <row r="54" spans="1:6" ht="34.5" customHeight="1">
      <c r="A54" s="81" t="s">
        <v>54</v>
      </c>
      <c r="B54" s="82"/>
      <c r="C54" s="82"/>
      <c r="D54" s="82"/>
    </row>
    <row r="56" spans="1:6" ht="17.399999999999999">
      <c r="A56" s="85" t="s">
        <v>26</v>
      </c>
      <c r="B56" s="86"/>
      <c r="C56" s="87" t="s">
        <v>27</v>
      </c>
      <c r="D56" s="86"/>
    </row>
    <row r="57" spans="1:6" ht="18" hidden="1">
      <c r="A57" s="36" t="s">
        <v>35</v>
      </c>
      <c r="B57" s="31">
        <v>2210</v>
      </c>
      <c r="C57" s="88"/>
      <c r="D57" s="88"/>
    </row>
    <row r="58" spans="1:6" ht="17.25" hidden="1" customHeight="1">
      <c r="A58" s="36" t="s">
        <v>29</v>
      </c>
      <c r="B58" s="31">
        <v>2210</v>
      </c>
      <c r="C58" s="103"/>
      <c r="D58" s="104"/>
    </row>
    <row r="59" spans="1:6" ht="18" hidden="1">
      <c r="A59" s="36" t="s">
        <v>32</v>
      </c>
      <c r="B59" s="31">
        <v>2210</v>
      </c>
      <c r="C59" s="103"/>
      <c r="D59" s="104"/>
    </row>
    <row r="60" spans="1:6" ht="18" hidden="1">
      <c r="A60" s="36" t="s">
        <v>37</v>
      </c>
      <c r="B60" s="32">
        <v>3110.221</v>
      </c>
      <c r="C60" s="103"/>
      <c r="D60" s="104"/>
    </row>
    <row r="61" spans="1:6" ht="18" hidden="1">
      <c r="A61" s="36" t="s">
        <v>28</v>
      </c>
      <c r="B61" s="31">
        <v>2210</v>
      </c>
      <c r="C61" s="103"/>
      <c r="D61" s="104"/>
    </row>
    <row r="62" spans="1:6" ht="18" hidden="1">
      <c r="A62" s="36" t="s">
        <v>30</v>
      </c>
      <c r="B62" s="31">
        <v>2210</v>
      </c>
      <c r="C62" s="103"/>
      <c r="D62" s="104"/>
    </row>
    <row r="63" spans="1:6" ht="18" hidden="1">
      <c r="A63" s="36" t="s">
        <v>36</v>
      </c>
      <c r="B63" s="31">
        <v>2210</v>
      </c>
      <c r="C63" s="103"/>
      <c r="D63" s="104"/>
    </row>
    <row r="64" spans="1:6" ht="18" hidden="1">
      <c r="A64" s="36" t="s">
        <v>31</v>
      </c>
      <c r="B64" s="31">
        <v>3110</v>
      </c>
      <c r="C64" s="89"/>
      <c r="D64" s="90"/>
    </row>
    <row r="65" spans="1:4" ht="18" hidden="1">
      <c r="A65" s="36" t="s">
        <v>33</v>
      </c>
      <c r="B65" s="31">
        <v>2210</v>
      </c>
      <c r="C65" s="103"/>
      <c r="D65" s="104"/>
    </row>
    <row r="66" spans="1:4" ht="18" hidden="1">
      <c r="A66" s="36" t="s">
        <v>34</v>
      </c>
      <c r="B66" s="31">
        <v>2210</v>
      </c>
      <c r="C66" s="103"/>
      <c r="D66" s="104"/>
    </row>
    <row r="67" spans="1:4" ht="18" hidden="1">
      <c r="A67" s="36" t="s">
        <v>46</v>
      </c>
      <c r="B67" s="31">
        <v>2240</v>
      </c>
      <c r="C67" s="103"/>
      <c r="D67" s="104"/>
    </row>
    <row r="68" spans="1:4" ht="18">
      <c r="A68" s="36" t="s">
        <v>38</v>
      </c>
      <c r="B68" s="31">
        <v>2230</v>
      </c>
      <c r="C68" s="89">
        <v>2917</v>
      </c>
      <c r="D68" s="90"/>
    </row>
    <row r="69" spans="1:4" ht="18">
      <c r="A69" s="36" t="s">
        <v>62</v>
      </c>
      <c r="B69" s="31">
        <v>2210</v>
      </c>
      <c r="C69" s="89">
        <v>60450</v>
      </c>
      <c r="D69" s="90"/>
    </row>
    <row r="70" spans="1:4" ht="18" hidden="1">
      <c r="A70" s="36" t="s">
        <v>45</v>
      </c>
      <c r="B70" s="31">
        <v>2210</v>
      </c>
      <c r="C70" s="89"/>
      <c r="D70" s="90"/>
    </row>
    <row r="71" spans="1:4" ht="18" hidden="1">
      <c r="A71" s="36" t="s">
        <v>43</v>
      </c>
      <c r="B71" s="31">
        <v>2210</v>
      </c>
      <c r="C71" s="89"/>
      <c r="D71" s="90"/>
    </row>
    <row r="72" spans="1:4" ht="18" hidden="1">
      <c r="A72" s="36" t="s">
        <v>42</v>
      </c>
      <c r="B72" s="31">
        <v>2210</v>
      </c>
      <c r="C72" s="89"/>
      <c r="D72" s="90"/>
    </row>
    <row r="73" spans="1:4" ht="18" hidden="1">
      <c r="A73" s="36" t="s">
        <v>44</v>
      </c>
      <c r="B73" s="37">
        <v>2210</v>
      </c>
      <c r="C73" s="89"/>
      <c r="D73" s="90"/>
    </row>
    <row r="74" spans="1:4" ht="18" hidden="1">
      <c r="A74" s="91"/>
      <c r="B74" s="92"/>
      <c r="C74" s="89"/>
      <c r="D74" s="90"/>
    </row>
    <row r="75" spans="1:4" ht="18">
      <c r="A75" s="91"/>
      <c r="B75" s="92"/>
      <c r="C75" s="93">
        <f>SUM(C57:D74)</f>
        <v>63367</v>
      </c>
      <c r="D75" s="94"/>
    </row>
    <row r="77" spans="1:4" ht="38.25" hidden="1" customHeight="1">
      <c r="A77" s="81" t="s">
        <v>53</v>
      </c>
      <c r="B77" s="95"/>
      <c r="C77" s="95"/>
      <c r="D77" s="95"/>
    </row>
  </sheetData>
  <mergeCells count="30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6"/>
  <sheetViews>
    <sheetView topLeftCell="A15" zoomScaleNormal="100" workbookViewId="0">
      <selection activeCell="J22" sqref="J22"/>
    </sheetView>
  </sheetViews>
  <sheetFormatPr defaultRowHeight="14.4"/>
  <cols>
    <col min="1" max="1" width="40.88671875" style="3" customWidth="1"/>
    <col min="2" max="2" width="9.77734375" style="1" customWidth="1"/>
    <col min="3" max="3" width="17.77734375" customWidth="1"/>
    <col min="4" max="4" width="15" customWidth="1"/>
    <col min="5" max="5" width="10.88671875" hidden="1" customWidth="1"/>
    <col min="6" max="6" width="10.77734375" customWidth="1"/>
  </cols>
  <sheetData>
    <row r="2" spans="1:7" ht="57" customHeight="1">
      <c r="A2" s="76" t="s">
        <v>63</v>
      </c>
      <c r="B2" s="77"/>
      <c r="C2" s="77"/>
      <c r="D2" s="77"/>
    </row>
    <row r="3" spans="1:7" ht="57" customHeight="1">
      <c r="A3" s="83" t="s">
        <v>67</v>
      </c>
      <c r="B3" s="84"/>
      <c r="C3" s="84"/>
      <c r="D3" s="84"/>
    </row>
    <row r="4" spans="1:7" ht="18">
      <c r="A4" s="6"/>
      <c r="B4" s="7"/>
      <c r="C4" s="8"/>
      <c r="D4" s="8"/>
    </row>
    <row r="5" spans="1:7" ht="45" customHeight="1">
      <c r="A5" s="78" t="s">
        <v>66</v>
      </c>
      <c r="B5" s="79"/>
      <c r="C5" s="79"/>
      <c r="D5" s="79"/>
    </row>
    <row r="6" spans="1:7" s="2" customFormat="1" ht="72.75" customHeight="1">
      <c r="A6" s="72" t="s">
        <v>0</v>
      </c>
      <c r="B6" s="72" t="s">
        <v>1</v>
      </c>
      <c r="C6" s="10" t="s">
        <v>22</v>
      </c>
      <c r="D6" s="10" t="s">
        <v>16</v>
      </c>
    </row>
    <row r="7" spans="1:7" s="2" customFormat="1" ht="18">
      <c r="A7" s="21" t="s">
        <v>21</v>
      </c>
      <c r="B7" s="16">
        <v>2111</v>
      </c>
      <c r="C7" s="51">
        <v>1048080.1</v>
      </c>
      <c r="D7" s="51">
        <v>1048080.1</v>
      </c>
      <c r="E7" s="25">
        <f>C7-D7</f>
        <v>0</v>
      </c>
      <c r="F7" s="25"/>
    </row>
    <row r="8" spans="1:7" s="2" customFormat="1" ht="18">
      <c r="A8" s="21" t="s">
        <v>40</v>
      </c>
      <c r="B8" s="16">
        <v>2120</v>
      </c>
      <c r="C8" s="51">
        <v>235069.48</v>
      </c>
      <c r="D8" s="51">
        <v>235069.48</v>
      </c>
      <c r="E8" s="25">
        <f t="shared" ref="E8:E25" si="0">C8-D8</f>
        <v>0</v>
      </c>
      <c r="F8" s="25"/>
    </row>
    <row r="9" spans="1:7" ht="35.4">
      <c r="A9" s="36" t="s">
        <v>2</v>
      </c>
      <c r="B9" s="16">
        <v>2210</v>
      </c>
      <c r="C9" s="54"/>
      <c r="D9" s="54"/>
      <c r="E9" s="25">
        <f t="shared" si="0"/>
        <v>0</v>
      </c>
      <c r="F9" s="25"/>
    </row>
    <row r="10" spans="1:7" ht="18">
      <c r="A10" s="36" t="s">
        <v>3</v>
      </c>
      <c r="B10" s="16">
        <v>2230</v>
      </c>
      <c r="C10" s="54">
        <v>9713.68</v>
      </c>
      <c r="D10" s="54">
        <v>9713.68</v>
      </c>
      <c r="E10" s="25">
        <f t="shared" si="0"/>
        <v>0</v>
      </c>
      <c r="F10" s="25"/>
      <c r="G10" s="35"/>
    </row>
    <row r="11" spans="1:7" ht="35.4">
      <c r="A11" s="36" t="s">
        <v>4</v>
      </c>
      <c r="B11" s="16">
        <v>2240</v>
      </c>
      <c r="C11" s="54">
        <v>4440</v>
      </c>
      <c r="D11" s="54">
        <v>4440</v>
      </c>
      <c r="E11" s="25">
        <f t="shared" si="0"/>
        <v>0</v>
      </c>
      <c r="F11" s="25"/>
    </row>
    <row r="12" spans="1:7" ht="35.4">
      <c r="A12" s="36" t="s">
        <v>56</v>
      </c>
      <c r="B12" s="16">
        <v>2220</v>
      </c>
      <c r="C12" s="54"/>
      <c r="D12" s="54"/>
      <c r="E12" s="25">
        <f t="shared" si="0"/>
        <v>0</v>
      </c>
      <c r="F12" s="25"/>
    </row>
    <row r="13" spans="1:7" ht="18">
      <c r="A13" s="36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7" ht="35.4">
      <c r="A14" s="36" t="s">
        <v>6</v>
      </c>
      <c r="B14" s="16">
        <v>2272</v>
      </c>
      <c r="C14" s="54"/>
      <c r="D14" s="54"/>
      <c r="E14" s="25">
        <f t="shared" si="0"/>
        <v>0</v>
      </c>
      <c r="F14" s="25"/>
    </row>
    <row r="15" spans="1:7" ht="18">
      <c r="A15" s="36" t="s">
        <v>7</v>
      </c>
      <c r="B15" s="16">
        <v>2273</v>
      </c>
      <c r="C15" s="54">
        <v>27783.42</v>
      </c>
      <c r="D15" s="54">
        <v>27783.42</v>
      </c>
      <c r="E15" s="25">
        <f t="shared" si="0"/>
        <v>0</v>
      </c>
      <c r="F15" s="25"/>
    </row>
    <row r="16" spans="1:7" ht="18">
      <c r="A16" s="36" t="s">
        <v>8</v>
      </c>
      <c r="B16" s="16">
        <v>2274</v>
      </c>
      <c r="C16" s="54"/>
      <c r="D16" s="54"/>
      <c r="E16" s="25">
        <f t="shared" si="0"/>
        <v>0</v>
      </c>
      <c r="F16" s="74"/>
    </row>
    <row r="17" spans="1:9" ht="18">
      <c r="A17" s="36" t="s">
        <v>9</v>
      </c>
      <c r="B17" s="16">
        <v>2275</v>
      </c>
      <c r="C17" s="54">
        <v>37.5</v>
      </c>
      <c r="D17" s="54">
        <v>37.5</v>
      </c>
      <c r="E17" s="25">
        <f t="shared" si="0"/>
        <v>0</v>
      </c>
      <c r="F17" s="25"/>
    </row>
    <row r="18" spans="1:9" ht="34.5" customHeight="1">
      <c r="A18" s="36" t="s">
        <v>10</v>
      </c>
      <c r="B18" s="16">
        <v>2282</v>
      </c>
      <c r="C18" s="54"/>
      <c r="D18" s="54"/>
      <c r="E18" s="25">
        <f t="shared" si="0"/>
        <v>0</v>
      </c>
      <c r="F18" s="74"/>
    </row>
    <row r="19" spans="1:9" ht="18" customHeight="1">
      <c r="A19" s="36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33" customHeight="1">
      <c r="A20" s="36" t="s">
        <v>14</v>
      </c>
      <c r="B20" s="16">
        <v>2800</v>
      </c>
      <c r="C20" s="54">
        <v>4949.3500000000004</v>
      </c>
      <c r="D20" s="54">
        <v>4949.3500000000004</v>
      </c>
      <c r="E20" s="25">
        <f t="shared" si="0"/>
        <v>0</v>
      </c>
      <c r="F20" s="25"/>
    </row>
    <row r="21" spans="1:9" ht="38.25" customHeight="1">
      <c r="A21" s="36" t="s">
        <v>11</v>
      </c>
      <c r="B21" s="16">
        <v>3110</v>
      </c>
      <c r="C21" s="54"/>
      <c r="D21" s="54"/>
      <c r="E21" s="25">
        <f t="shared" si="0"/>
        <v>0</v>
      </c>
      <c r="F21" s="25"/>
      <c r="H21" s="34"/>
    </row>
    <row r="22" spans="1:9" ht="35.4">
      <c r="A22" s="36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36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6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7.399999999999999">
      <c r="A25" s="64" t="s">
        <v>12</v>
      </c>
      <c r="B25" s="65"/>
      <c r="C25" s="66">
        <f>SUM(C7:C24)</f>
        <v>1330073.53</v>
      </c>
      <c r="D25" s="66">
        <f>SUM(D7:D24)</f>
        <v>1330073.53</v>
      </c>
      <c r="E25" s="25">
        <f t="shared" si="0"/>
        <v>0</v>
      </c>
      <c r="F25" s="25"/>
    </row>
    <row r="26" spans="1:9" ht="18">
      <c r="A26" s="67"/>
      <c r="B26" s="61"/>
      <c r="C26" s="68"/>
      <c r="D26" s="68"/>
    </row>
    <row r="27" spans="1:9" ht="30" customHeight="1">
      <c r="A27" s="107"/>
      <c r="B27" s="108"/>
      <c r="C27" s="108"/>
      <c r="D27" s="108"/>
    </row>
    <row r="28" spans="1:9">
      <c r="D28" s="28"/>
    </row>
    <row r="29" spans="1:9" ht="17.399999999999999">
      <c r="A29" s="73"/>
      <c r="B29" s="73"/>
      <c r="C29" s="10"/>
      <c r="D29" s="10"/>
    </row>
    <row r="30" spans="1:9" ht="18" hidden="1">
      <c r="A30" s="36"/>
      <c r="B30" s="17"/>
      <c r="C30" s="13"/>
      <c r="D30" s="13"/>
      <c r="F30" s="25"/>
    </row>
    <row r="31" spans="1:9" ht="18">
      <c r="A31" s="36"/>
      <c r="B31" s="17"/>
      <c r="C31" s="13"/>
      <c r="D31" s="13"/>
      <c r="F31" s="25"/>
    </row>
    <row r="32" spans="1:9" ht="18">
      <c r="A32" s="12"/>
      <c r="B32" s="17"/>
      <c r="C32" s="20"/>
      <c r="D32" s="45"/>
      <c r="F32" s="25"/>
    </row>
    <row r="33" spans="1:6" ht="18" hidden="1">
      <c r="A33" s="12"/>
      <c r="B33" s="17"/>
      <c r="C33" s="20"/>
      <c r="D33" s="20"/>
      <c r="F33" s="25"/>
    </row>
    <row r="34" spans="1:6" ht="18" hidden="1">
      <c r="A34" s="36"/>
      <c r="B34" s="17"/>
      <c r="C34" s="20"/>
      <c r="D34" s="20"/>
      <c r="F34" s="25"/>
    </row>
    <row r="35" spans="1:6" ht="18" hidden="1">
      <c r="A35" s="36"/>
      <c r="B35" s="17"/>
      <c r="C35" s="20"/>
      <c r="D35" s="20"/>
      <c r="F35" s="25"/>
    </row>
    <row r="36" spans="1:6" ht="18" hidden="1">
      <c r="A36" s="18"/>
      <c r="B36" s="19"/>
      <c r="C36" s="20"/>
      <c r="D36" s="20"/>
      <c r="F36" s="25"/>
    </row>
    <row r="37" spans="1:6" ht="18">
      <c r="A37" s="36"/>
      <c r="B37" s="17"/>
      <c r="C37" s="46"/>
      <c r="D37" s="46"/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.75" customHeight="1">
      <c r="A40" s="81"/>
      <c r="B40" s="95"/>
      <c r="C40" s="95"/>
      <c r="D40" s="95"/>
    </row>
    <row r="41" spans="1:6">
      <c r="A41" s="1"/>
      <c r="B41" s="5"/>
      <c r="C41" s="4"/>
      <c r="D41" s="4"/>
    </row>
    <row r="42" spans="1:6" ht="17.399999999999999">
      <c r="A42" s="73"/>
      <c r="B42" s="73"/>
      <c r="C42" s="10"/>
      <c r="D42" s="10"/>
    </row>
    <row r="43" spans="1:6" ht="18" hidden="1">
      <c r="A43" s="36"/>
      <c r="B43" s="17"/>
      <c r="C43" s="33"/>
      <c r="D43" s="33"/>
      <c r="F43" s="25"/>
    </row>
    <row r="44" spans="1:6" ht="18">
      <c r="A44" s="12"/>
      <c r="B44" s="17"/>
      <c r="C44" s="45"/>
      <c r="D44" s="45"/>
      <c r="F44" s="25"/>
    </row>
    <row r="45" spans="1:6" ht="18" hidden="1">
      <c r="A45" s="12"/>
      <c r="B45" s="17"/>
      <c r="C45" s="45"/>
      <c r="D45" s="45"/>
      <c r="F45" s="25"/>
    </row>
    <row r="46" spans="1:6" ht="18" hidden="1">
      <c r="A46" s="36"/>
      <c r="B46" s="31"/>
      <c r="C46" s="45"/>
      <c r="D46" s="45"/>
      <c r="F46" s="25"/>
    </row>
    <row r="47" spans="1:6" ht="18" hidden="1">
      <c r="A47" s="36"/>
      <c r="B47" s="17"/>
      <c r="C47" s="45"/>
      <c r="D47" s="45"/>
      <c r="F47" s="25"/>
    </row>
    <row r="48" spans="1:6" ht="18" hidden="1">
      <c r="A48" s="36"/>
      <c r="B48" s="17"/>
      <c r="C48" s="45"/>
      <c r="D48" s="45"/>
      <c r="F48" s="25"/>
    </row>
    <row r="49" spans="1:6" ht="18" hidden="1">
      <c r="A49" s="18"/>
      <c r="B49" s="19"/>
      <c r="C49" s="20"/>
      <c r="D49" s="20"/>
      <c r="F49" s="25"/>
    </row>
    <row r="50" spans="1:6" ht="18">
      <c r="A50" s="12"/>
      <c r="B50" s="19"/>
      <c r="C50" s="20"/>
      <c r="D50" s="20"/>
      <c r="F50" s="25"/>
    </row>
    <row r="51" spans="1:6" ht="18">
      <c r="A51" s="36"/>
      <c r="B51" s="17"/>
      <c r="C51" s="46"/>
      <c r="D51" s="46"/>
      <c r="F51" s="25"/>
    </row>
    <row r="52" spans="1:6" ht="18">
      <c r="A52" s="39"/>
      <c r="B52" s="40"/>
      <c r="C52" s="41"/>
      <c r="D52" s="41"/>
      <c r="F52" s="25"/>
    </row>
    <row r="53" spans="1:6" ht="18">
      <c r="A53" s="39"/>
      <c r="B53" s="40"/>
      <c r="C53" s="41"/>
      <c r="D53" s="41"/>
      <c r="F53" s="25"/>
    </row>
    <row r="56" spans="1:6" ht="34.5" customHeight="1">
      <c r="A56" s="81"/>
      <c r="B56" s="82"/>
      <c r="C56" s="82"/>
      <c r="D56" s="82"/>
    </row>
    <row r="58" spans="1:6" ht="17.399999999999999">
      <c r="A58" s="85"/>
      <c r="B58" s="86"/>
      <c r="C58" s="87"/>
      <c r="D58" s="86"/>
    </row>
    <row r="59" spans="1:6" ht="18" hidden="1">
      <c r="A59" s="36"/>
      <c r="B59" s="31"/>
      <c r="C59" s="98"/>
      <c r="D59" s="98"/>
    </row>
    <row r="60" spans="1:6" ht="18" hidden="1">
      <c r="A60" s="36"/>
      <c r="B60" s="31"/>
      <c r="C60" s="96"/>
      <c r="D60" s="97"/>
    </row>
    <row r="61" spans="1:6" ht="18" hidden="1">
      <c r="A61" s="36"/>
      <c r="B61" s="31"/>
      <c r="C61" s="99"/>
      <c r="D61" s="100"/>
    </row>
    <row r="62" spans="1:6" ht="18" hidden="1">
      <c r="A62" s="36"/>
      <c r="B62" s="32"/>
      <c r="C62" s="99"/>
      <c r="D62" s="100"/>
    </row>
    <row r="63" spans="1:6" ht="18" hidden="1">
      <c r="A63" s="36"/>
      <c r="B63" s="31"/>
      <c r="C63" s="99"/>
      <c r="D63" s="100"/>
    </row>
    <row r="64" spans="1:6" ht="18" hidden="1">
      <c r="A64" s="36"/>
      <c r="B64" s="31"/>
      <c r="C64" s="99"/>
      <c r="D64" s="100"/>
    </row>
    <row r="65" spans="1:4" ht="18" hidden="1">
      <c r="A65" s="36"/>
      <c r="B65" s="31"/>
      <c r="C65" s="99"/>
      <c r="D65" s="100"/>
    </row>
    <row r="66" spans="1:4" ht="18" hidden="1">
      <c r="A66" s="36"/>
      <c r="B66" s="31"/>
      <c r="C66" s="99"/>
      <c r="D66" s="100"/>
    </row>
    <row r="67" spans="1:4" ht="18" hidden="1">
      <c r="A67" s="36"/>
      <c r="B67" s="31"/>
      <c r="C67" s="99"/>
      <c r="D67" s="100"/>
    </row>
    <row r="68" spans="1:4" ht="18" hidden="1">
      <c r="A68" s="36"/>
      <c r="B68" s="31"/>
      <c r="C68" s="99"/>
      <c r="D68" s="100"/>
    </row>
    <row r="69" spans="1:4" ht="18">
      <c r="A69" s="36"/>
      <c r="B69" s="31"/>
      <c r="C69" s="99"/>
      <c r="D69" s="100"/>
    </row>
    <row r="70" spans="1:4" ht="18">
      <c r="A70" s="36"/>
      <c r="B70" s="31"/>
      <c r="C70" s="89"/>
      <c r="D70" s="90"/>
    </row>
    <row r="71" spans="1:4" ht="18" hidden="1">
      <c r="A71" s="36"/>
      <c r="B71" s="31"/>
      <c r="C71" s="89"/>
      <c r="D71" s="90"/>
    </row>
    <row r="72" spans="1:4" ht="18" hidden="1">
      <c r="A72" s="36"/>
      <c r="B72" s="31"/>
      <c r="C72" s="89"/>
      <c r="D72" s="90"/>
    </row>
    <row r="73" spans="1:4" ht="18" hidden="1">
      <c r="A73" s="36"/>
      <c r="B73" s="31"/>
      <c r="C73" s="89"/>
      <c r="D73" s="90"/>
    </row>
    <row r="74" spans="1:4" ht="18" hidden="1">
      <c r="A74" s="36"/>
      <c r="B74" s="37"/>
      <c r="C74" s="89"/>
      <c r="D74" s="90"/>
    </row>
    <row r="75" spans="1:4" ht="18" hidden="1">
      <c r="A75" s="91"/>
      <c r="B75" s="92"/>
      <c r="C75" s="89"/>
      <c r="D75" s="90"/>
    </row>
    <row r="76" spans="1:4" ht="18">
      <c r="A76" s="91"/>
      <c r="B76" s="92"/>
      <c r="C76" s="93"/>
      <c r="D76" s="94"/>
    </row>
  </sheetData>
  <mergeCells count="28">
    <mergeCell ref="A56:D56"/>
    <mergeCell ref="A2:D2"/>
    <mergeCell ref="A3:D3"/>
    <mergeCell ref="A5:D5"/>
    <mergeCell ref="A27:D27"/>
    <mergeCell ref="A40:D40"/>
    <mergeCell ref="C68:D68"/>
    <mergeCell ref="A58:B58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75:B75"/>
    <mergeCell ref="C75:D75"/>
    <mergeCell ref="A76:B76"/>
    <mergeCell ref="C76:D76"/>
    <mergeCell ref="C69:D69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6"/>
  <sheetViews>
    <sheetView topLeftCell="A12" workbookViewId="0">
      <selection activeCell="G22" sqref="G22"/>
    </sheetView>
  </sheetViews>
  <sheetFormatPr defaultRowHeight="14.4"/>
  <cols>
    <col min="1" max="1" width="40.88671875" style="3" customWidth="1"/>
    <col min="2" max="2" width="9.77734375" style="1" customWidth="1"/>
    <col min="3" max="3" width="17.77734375" customWidth="1"/>
    <col min="4" max="4" width="15" customWidth="1"/>
    <col min="5" max="5" width="10.88671875" hidden="1" customWidth="1"/>
    <col min="6" max="6" width="13.33203125" customWidth="1"/>
  </cols>
  <sheetData>
    <row r="2" spans="1:7" ht="57" customHeight="1">
      <c r="A2" s="76" t="s">
        <v>63</v>
      </c>
      <c r="B2" s="77"/>
      <c r="C2" s="77"/>
      <c r="D2" s="77"/>
    </row>
    <row r="3" spans="1:7" ht="57" customHeight="1">
      <c r="A3" s="83" t="s">
        <v>68</v>
      </c>
      <c r="B3" s="84"/>
      <c r="C3" s="84"/>
      <c r="D3" s="84"/>
    </row>
    <row r="4" spans="1:7" ht="18">
      <c r="A4" s="6"/>
      <c r="B4" s="7"/>
      <c r="C4" s="8"/>
      <c r="D4" s="8"/>
    </row>
    <row r="5" spans="1:7" ht="45" customHeight="1">
      <c r="A5" s="78" t="s">
        <v>23</v>
      </c>
      <c r="B5" s="79"/>
      <c r="C5" s="79"/>
      <c r="D5" s="79"/>
    </row>
    <row r="6" spans="1:7" s="2" customFormat="1" ht="72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7" s="2" customFormat="1" ht="18">
      <c r="A7" s="21" t="s">
        <v>21</v>
      </c>
      <c r="B7" s="16">
        <v>2111</v>
      </c>
      <c r="C7" s="51">
        <f>2668900+89702</f>
        <v>2758602</v>
      </c>
      <c r="D7" s="51">
        <v>2664666.21</v>
      </c>
      <c r="E7" s="25">
        <f>C7-D7</f>
        <v>93935.790000000037</v>
      </c>
      <c r="F7" s="25"/>
    </row>
    <row r="8" spans="1:7" s="2" customFormat="1" ht="18">
      <c r="A8" s="21" t="s">
        <v>40</v>
      </c>
      <c r="B8" s="16">
        <v>2120</v>
      </c>
      <c r="C8" s="51">
        <v>609651</v>
      </c>
      <c r="D8" s="51">
        <v>589611.55000000005</v>
      </c>
      <c r="E8" s="25">
        <f t="shared" ref="E8:E25" si="0">C8-D8</f>
        <v>20039.449999999953</v>
      </c>
      <c r="F8" s="25"/>
    </row>
    <row r="9" spans="1:7" ht="35.4">
      <c r="A9" s="11" t="s">
        <v>2</v>
      </c>
      <c r="B9" s="16">
        <v>2210</v>
      </c>
      <c r="C9" s="54">
        <v>35000</v>
      </c>
      <c r="D9" s="54">
        <v>34655.99</v>
      </c>
      <c r="E9" s="25">
        <f t="shared" si="0"/>
        <v>344.01000000000204</v>
      </c>
      <c r="F9" s="25"/>
    </row>
    <row r="10" spans="1:7" ht="18">
      <c r="A10" s="11" t="s">
        <v>3</v>
      </c>
      <c r="B10" s="16">
        <v>2230</v>
      </c>
      <c r="C10" s="54">
        <v>60503</v>
      </c>
      <c r="D10" s="54">
        <v>60502.18</v>
      </c>
      <c r="E10" s="25">
        <f t="shared" si="0"/>
        <v>0.81999999999970896</v>
      </c>
      <c r="F10" s="25"/>
      <c r="G10" s="35"/>
    </row>
    <row r="11" spans="1:7" ht="35.4">
      <c r="A11" s="11" t="s">
        <v>4</v>
      </c>
      <c r="B11" s="16">
        <v>2240</v>
      </c>
      <c r="C11" s="54">
        <v>44410</v>
      </c>
      <c r="D11" s="54">
        <f>65211.17-20802.48</f>
        <v>44408.69</v>
      </c>
      <c r="E11" s="25">
        <f t="shared" si="0"/>
        <v>1.3099999999976717</v>
      </c>
      <c r="F11" s="25"/>
    </row>
    <row r="12" spans="1:7" ht="35.4">
      <c r="A12" s="36" t="s">
        <v>56</v>
      </c>
      <c r="B12" s="16">
        <v>2220</v>
      </c>
      <c r="C12" s="54"/>
      <c r="D12" s="54"/>
      <c r="E12" s="25">
        <f t="shared" si="0"/>
        <v>0</v>
      </c>
      <c r="F12" s="25"/>
    </row>
    <row r="13" spans="1:7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7" ht="35.4">
      <c r="A14" s="11" t="s">
        <v>6</v>
      </c>
      <c r="B14" s="16">
        <v>2272</v>
      </c>
      <c r="C14" s="54">
        <v>4300</v>
      </c>
      <c r="D14" s="54">
        <v>3814.4</v>
      </c>
      <c r="E14" s="25">
        <f t="shared" si="0"/>
        <v>485.59999999999991</v>
      </c>
      <c r="F14" s="25"/>
    </row>
    <row r="15" spans="1:7" ht="18">
      <c r="A15" s="11" t="s">
        <v>7</v>
      </c>
      <c r="B15" s="16">
        <v>2273</v>
      </c>
      <c r="C15" s="54">
        <v>35180</v>
      </c>
      <c r="D15" s="54">
        <f>12802.55+22374.04</f>
        <v>35176.589999999997</v>
      </c>
      <c r="E15" s="25">
        <f t="shared" si="0"/>
        <v>3.4100000000034925</v>
      </c>
      <c r="F15" s="25"/>
    </row>
    <row r="16" spans="1:7" ht="18">
      <c r="A16" s="11" t="s">
        <v>8</v>
      </c>
      <c r="B16" s="16">
        <v>2274</v>
      </c>
      <c r="C16" s="54">
        <v>605</v>
      </c>
      <c r="D16" s="54">
        <v>602.82000000000005</v>
      </c>
      <c r="E16" s="25">
        <f t="shared" si="0"/>
        <v>2.17999999999995</v>
      </c>
      <c r="F16" s="74"/>
    </row>
    <row r="17" spans="1:9" ht="18">
      <c r="A17" s="11" t="s">
        <v>9</v>
      </c>
      <c r="B17" s="16">
        <v>2275</v>
      </c>
      <c r="C17" s="54">
        <v>222633.5</v>
      </c>
      <c r="D17" s="54">
        <v>222633.5</v>
      </c>
      <c r="E17" s="25">
        <f t="shared" si="0"/>
        <v>0</v>
      </c>
      <c r="F17" s="25"/>
    </row>
    <row r="18" spans="1:9" ht="34.5" customHeight="1">
      <c r="A18" s="11" t="s">
        <v>10</v>
      </c>
      <c r="B18" s="16">
        <v>2282</v>
      </c>
      <c r="C18" s="54">
        <v>2700</v>
      </c>
      <c r="D18" s="54">
        <v>2700</v>
      </c>
      <c r="E18" s="25">
        <f t="shared" si="0"/>
        <v>0</v>
      </c>
      <c r="F18" s="74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33" customHeight="1">
      <c r="A20" s="11" t="s">
        <v>14</v>
      </c>
      <c r="B20" s="16">
        <v>2800</v>
      </c>
      <c r="C20" s="54">
        <v>5192</v>
      </c>
      <c r="D20" s="54">
        <v>5191.5600000000004</v>
      </c>
      <c r="E20" s="25">
        <f t="shared" si="0"/>
        <v>0.43999999999959982</v>
      </c>
      <c r="F20" s="25"/>
    </row>
    <row r="21" spans="1:9" ht="38.25" customHeight="1">
      <c r="A21" s="11" t="s">
        <v>11</v>
      </c>
      <c r="B21" s="16">
        <v>3110</v>
      </c>
      <c r="C21" s="54">
        <v>60000</v>
      </c>
      <c r="D21" s="54">
        <v>60000</v>
      </c>
      <c r="E21" s="25">
        <f t="shared" si="0"/>
        <v>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7.399999999999999">
      <c r="A25" s="64" t="s">
        <v>12</v>
      </c>
      <c r="B25" s="65"/>
      <c r="C25" s="66">
        <f>SUM(C7:C24)</f>
        <v>3838776.5</v>
      </c>
      <c r="D25" s="66">
        <f>SUM(D7:D24)</f>
        <v>3723963.4899999998</v>
      </c>
      <c r="E25" s="25">
        <f t="shared" si="0"/>
        <v>114813.01000000024</v>
      </c>
      <c r="F25" s="25"/>
    </row>
    <row r="26" spans="1:9" ht="18">
      <c r="A26" s="67"/>
      <c r="B26" s="61"/>
      <c r="C26" s="68"/>
      <c r="D26" s="68"/>
    </row>
    <row r="27" spans="1:9" ht="30" customHeight="1">
      <c r="A27" s="107" t="s">
        <v>24</v>
      </c>
      <c r="B27" s="108"/>
      <c r="C27" s="108"/>
      <c r="D27" s="108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 hidden="1">
      <c r="A30" s="11" t="s">
        <v>2</v>
      </c>
      <c r="B30" s="17">
        <v>2210</v>
      </c>
      <c r="C30" s="13">
        <v>0</v>
      </c>
      <c r="D30" s="13"/>
      <c r="F30" s="25"/>
    </row>
    <row r="31" spans="1:9" ht="35.4">
      <c r="A31" s="36" t="s">
        <v>2</v>
      </c>
      <c r="B31" s="17">
        <v>2210</v>
      </c>
      <c r="C31" s="13">
        <v>960</v>
      </c>
      <c r="D31" s="13">
        <v>960</v>
      </c>
      <c r="F31" s="25"/>
    </row>
    <row r="32" spans="1:9" ht="18">
      <c r="A32" s="12" t="s">
        <v>3</v>
      </c>
      <c r="B32" s="17">
        <v>2230</v>
      </c>
      <c r="C32" s="20"/>
      <c r="D32" s="45"/>
      <c r="F32" s="25"/>
    </row>
    <row r="33" spans="1:6" ht="18" hidden="1">
      <c r="A33" s="12" t="s">
        <v>4</v>
      </c>
      <c r="B33" s="17">
        <v>2240</v>
      </c>
      <c r="C33" s="20"/>
      <c r="D33" s="20"/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960</v>
      </c>
      <c r="D37" s="46">
        <f>SUM(D30:D36)</f>
        <v>960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.75" customHeight="1">
      <c r="A40" s="81" t="s">
        <v>25</v>
      </c>
      <c r="B40" s="95"/>
      <c r="C40" s="95"/>
      <c r="D40" s="95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 hidden="1">
      <c r="A43" s="11" t="s">
        <v>2</v>
      </c>
      <c r="B43" s="17">
        <v>2210</v>
      </c>
      <c r="C43" s="33"/>
      <c r="D43" s="33"/>
      <c r="F43" s="25"/>
    </row>
    <row r="44" spans="1:6" ht="18">
      <c r="A44" s="12" t="s">
        <v>3</v>
      </c>
      <c r="B44" s="17">
        <v>2230</v>
      </c>
      <c r="C44" s="45">
        <v>815.49</v>
      </c>
      <c r="D44" s="45">
        <v>815.49</v>
      </c>
      <c r="F44" s="25"/>
    </row>
    <row r="45" spans="1:6" ht="18" hidden="1">
      <c r="A45" s="12" t="s">
        <v>4</v>
      </c>
      <c r="B45" s="17">
        <v>2240</v>
      </c>
      <c r="C45" s="45"/>
      <c r="D45" s="45"/>
      <c r="F45" s="25"/>
    </row>
    <row r="46" spans="1:6" ht="18" hidden="1">
      <c r="A46" s="36" t="s">
        <v>9</v>
      </c>
      <c r="B46" s="31">
        <v>2275</v>
      </c>
      <c r="C46" s="45"/>
      <c r="D46" s="45"/>
      <c r="F46" s="25"/>
    </row>
    <row r="47" spans="1:6" ht="18" hidden="1">
      <c r="A47" s="11" t="s">
        <v>14</v>
      </c>
      <c r="B47" s="17">
        <v>2800</v>
      </c>
      <c r="C47" s="45"/>
      <c r="D47" s="45"/>
      <c r="F47" s="25"/>
    </row>
    <row r="48" spans="1:6" ht="52.8" hidden="1">
      <c r="A48" s="11" t="s">
        <v>11</v>
      </c>
      <c r="B48" s="17">
        <v>3110</v>
      </c>
      <c r="C48" s="45"/>
      <c r="D48" s="45"/>
      <c r="F48" s="25"/>
    </row>
    <row r="49" spans="1:6" ht="18" hidden="1">
      <c r="A49" s="18" t="s">
        <v>15</v>
      </c>
      <c r="B49" s="19">
        <v>3132</v>
      </c>
      <c r="C49" s="20"/>
      <c r="D49" s="20"/>
      <c r="F49" s="25"/>
    </row>
    <row r="50" spans="1:6" ht="18">
      <c r="A50" s="12" t="s">
        <v>4</v>
      </c>
      <c r="B50" s="19">
        <v>2240</v>
      </c>
      <c r="C50" s="20">
        <v>8500</v>
      </c>
      <c r="D50" s="20">
        <v>8500</v>
      </c>
      <c r="F50" s="25"/>
    </row>
    <row r="51" spans="1:6" ht="18">
      <c r="A51" s="11" t="s">
        <v>12</v>
      </c>
      <c r="B51" s="17"/>
      <c r="C51" s="46">
        <f>SUM(C44:C50)</f>
        <v>9315.49</v>
      </c>
      <c r="D51" s="46">
        <f>SUM(D44:D50)</f>
        <v>9315.49</v>
      </c>
      <c r="F51" s="25"/>
    </row>
    <row r="52" spans="1:6" ht="18">
      <c r="A52" s="39"/>
      <c r="B52" s="40"/>
      <c r="C52" s="41"/>
      <c r="D52" s="41"/>
      <c r="F52" s="25"/>
    </row>
    <row r="53" spans="1:6" ht="18">
      <c r="A53" s="39"/>
      <c r="B53" s="40"/>
      <c r="C53" s="41"/>
      <c r="D53" s="41"/>
      <c r="F53" s="25"/>
    </row>
    <row r="56" spans="1:6" ht="34.5" customHeight="1">
      <c r="A56" s="81" t="s">
        <v>54</v>
      </c>
      <c r="B56" s="82"/>
      <c r="C56" s="82"/>
      <c r="D56" s="82"/>
    </row>
    <row r="58" spans="1:6" ht="17.399999999999999">
      <c r="A58" s="85" t="s">
        <v>26</v>
      </c>
      <c r="B58" s="86"/>
      <c r="C58" s="87" t="s">
        <v>27</v>
      </c>
      <c r="D58" s="86"/>
    </row>
    <row r="59" spans="1:6" ht="18" hidden="1">
      <c r="A59" s="36" t="s">
        <v>35</v>
      </c>
      <c r="B59" s="31">
        <v>2210</v>
      </c>
      <c r="C59" s="98"/>
      <c r="D59" s="98"/>
    </row>
    <row r="60" spans="1:6" ht="18" hidden="1">
      <c r="A60" s="36" t="s">
        <v>29</v>
      </c>
      <c r="B60" s="31">
        <v>2210</v>
      </c>
      <c r="C60" s="96"/>
      <c r="D60" s="97"/>
    </row>
    <row r="61" spans="1:6" ht="18" hidden="1">
      <c r="A61" s="36" t="s">
        <v>32</v>
      </c>
      <c r="B61" s="31">
        <v>2210</v>
      </c>
      <c r="C61" s="99"/>
      <c r="D61" s="100"/>
    </row>
    <row r="62" spans="1:6" ht="18" hidden="1">
      <c r="A62" s="36" t="s">
        <v>37</v>
      </c>
      <c r="B62" s="32">
        <v>3110.221</v>
      </c>
      <c r="C62" s="99"/>
      <c r="D62" s="100"/>
    </row>
    <row r="63" spans="1:6" ht="18" hidden="1">
      <c r="A63" s="36" t="s">
        <v>28</v>
      </c>
      <c r="B63" s="31">
        <v>2210</v>
      </c>
      <c r="C63" s="99"/>
      <c r="D63" s="100"/>
    </row>
    <row r="64" spans="1:6" ht="18" hidden="1">
      <c r="A64" s="36" t="s">
        <v>30</v>
      </c>
      <c r="B64" s="31">
        <v>2210</v>
      </c>
      <c r="C64" s="99"/>
      <c r="D64" s="100"/>
    </row>
    <row r="65" spans="1:4" ht="18" hidden="1">
      <c r="A65" s="36" t="s">
        <v>36</v>
      </c>
      <c r="B65" s="31">
        <v>2210</v>
      </c>
      <c r="C65" s="99"/>
      <c r="D65" s="100"/>
    </row>
    <row r="66" spans="1:4" ht="18" hidden="1">
      <c r="A66" s="36" t="s">
        <v>31</v>
      </c>
      <c r="B66" s="31">
        <v>3110</v>
      </c>
      <c r="C66" s="99"/>
      <c r="D66" s="100"/>
    </row>
    <row r="67" spans="1:4" ht="18" hidden="1">
      <c r="A67" s="36" t="s">
        <v>33</v>
      </c>
      <c r="B67" s="31">
        <v>2210</v>
      </c>
      <c r="C67" s="99"/>
      <c r="D67" s="100"/>
    </row>
    <row r="68" spans="1:4" ht="18" hidden="1">
      <c r="A68" s="36" t="s">
        <v>34</v>
      </c>
      <c r="B68" s="31">
        <v>2210</v>
      </c>
      <c r="C68" s="99"/>
      <c r="D68" s="100"/>
    </row>
    <row r="69" spans="1:4" ht="18">
      <c r="A69" s="36" t="s">
        <v>46</v>
      </c>
      <c r="B69" s="31">
        <v>2240</v>
      </c>
      <c r="C69" s="99">
        <v>8500</v>
      </c>
      <c r="D69" s="100"/>
    </row>
    <row r="70" spans="1:4" ht="18">
      <c r="A70" s="36" t="s">
        <v>38</v>
      </c>
      <c r="B70" s="31">
        <v>2230</v>
      </c>
      <c r="C70" s="89">
        <v>815.49</v>
      </c>
      <c r="D70" s="90"/>
    </row>
    <row r="71" spans="1:4" ht="18" hidden="1">
      <c r="A71" s="36" t="s">
        <v>45</v>
      </c>
      <c r="B71" s="31">
        <v>2210</v>
      </c>
      <c r="C71" s="89"/>
      <c r="D71" s="90"/>
    </row>
    <row r="72" spans="1:4" ht="18" hidden="1">
      <c r="A72" s="36" t="s">
        <v>43</v>
      </c>
      <c r="B72" s="31">
        <v>2210</v>
      </c>
      <c r="C72" s="89"/>
      <c r="D72" s="90"/>
    </row>
    <row r="73" spans="1:4" ht="18" hidden="1">
      <c r="A73" s="36" t="s">
        <v>42</v>
      </c>
      <c r="B73" s="31">
        <v>2210</v>
      </c>
      <c r="C73" s="89"/>
      <c r="D73" s="90"/>
    </row>
    <row r="74" spans="1:4" ht="18" hidden="1">
      <c r="A74" s="36" t="s">
        <v>44</v>
      </c>
      <c r="B74" s="37">
        <v>2210</v>
      </c>
      <c r="C74" s="89"/>
      <c r="D74" s="90"/>
    </row>
    <row r="75" spans="1:4" ht="18" hidden="1">
      <c r="A75" s="91"/>
      <c r="B75" s="92"/>
      <c r="C75" s="89"/>
      <c r="D75" s="90"/>
    </row>
    <row r="76" spans="1:4" ht="18">
      <c r="A76" s="91"/>
      <c r="B76" s="92"/>
      <c r="C76" s="93">
        <f>SUM(C59:D75)</f>
        <v>9315.49</v>
      </c>
      <c r="D76" s="94"/>
    </row>
  </sheetData>
  <mergeCells count="28">
    <mergeCell ref="C68:D68"/>
    <mergeCell ref="C69:D69"/>
    <mergeCell ref="C70:D70"/>
    <mergeCell ref="C71:D71"/>
    <mergeCell ref="A76:B76"/>
    <mergeCell ref="C76:D76"/>
    <mergeCell ref="C72:D72"/>
    <mergeCell ref="C73:D73"/>
    <mergeCell ref="C74:D74"/>
    <mergeCell ref="A75:B75"/>
    <mergeCell ref="C75:D75"/>
    <mergeCell ref="C63:D63"/>
    <mergeCell ref="C64:D64"/>
    <mergeCell ref="C65:D65"/>
    <mergeCell ref="C66:D66"/>
    <mergeCell ref="C67:D67"/>
    <mergeCell ref="A2:D2"/>
    <mergeCell ref="A5:D5"/>
    <mergeCell ref="A27:D27"/>
    <mergeCell ref="A40:D40"/>
    <mergeCell ref="A58:B58"/>
    <mergeCell ref="C58:D58"/>
    <mergeCell ref="A56:D56"/>
    <mergeCell ref="C60:D60"/>
    <mergeCell ref="C61:D61"/>
    <mergeCell ref="C62:D62"/>
    <mergeCell ref="A3:D3"/>
    <mergeCell ref="C59:D5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68"/>
  <sheetViews>
    <sheetView workbookViewId="0">
      <selection activeCell="C68" sqref="C68:D68"/>
    </sheetView>
  </sheetViews>
  <sheetFormatPr defaultRowHeight="14.4"/>
  <sheetData>
    <row r="2" spans="1:1" ht="17.399999999999999">
      <c r="A2" s="7" t="s">
        <v>51</v>
      </c>
    </row>
    <row r="44" spans="4:4">
      <c r="D44">
        <f>C57+C70</f>
        <v>870</v>
      </c>
    </row>
    <row r="45" spans="4:4">
      <c r="D45">
        <f>C68</f>
        <v>13388.91</v>
      </c>
    </row>
    <row r="49" spans="1:4">
      <c r="D49">
        <f>C64</f>
        <v>7842.05</v>
      </c>
    </row>
    <row r="53" spans="1:4" ht="17.399999999999999">
      <c r="A53" s="7" t="s">
        <v>50</v>
      </c>
    </row>
    <row r="54" spans="1:4" ht="17.399999999999999">
      <c r="A54" s="7" t="s">
        <v>52</v>
      </c>
    </row>
    <row r="57" spans="1:4">
      <c r="C57">
        <f>600+270</f>
        <v>870</v>
      </c>
    </row>
    <row r="64" spans="1:4">
      <c r="C64">
        <v>7842.05</v>
      </c>
    </row>
    <row r="68" spans="3:3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Д.Надіївський ЗЗСО</vt:lpstr>
      <vt:lpstr>Попельнастівський ЗЗСО</vt:lpstr>
      <vt:lpstr>Куколівський ЗЗСО</vt:lpstr>
      <vt:lpstr>Олександрівський ЗЗСО</vt:lpstr>
      <vt:lpstr>Ульянівський ЗЗСО</vt:lpstr>
      <vt:lpstr>Ч.Кам"янський ЗЗСО</vt:lpstr>
      <vt:lpstr>Долинська філія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2022-01-13T06:13:02Z</cp:lastPrinted>
  <dcterms:created xsi:type="dcterms:W3CDTF">2017-11-02T06:22:39Z</dcterms:created>
  <dcterms:modified xsi:type="dcterms:W3CDTF">2022-01-13T13:28:31Z</dcterms:modified>
</cp:coreProperties>
</file>