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начейство\Фнансова звітність на сайт\Звітність ІІІ кв.22р\"/>
    </mc:Choice>
  </mc:AlternateContent>
  <xr:revisionPtr revIDLastSave="0" documentId="13_ncr:1_{FA9A576D-EC7F-430B-AF92-D0CBC7A5740A}" xr6:coauthVersionLast="47" xr6:coauthVersionMax="47" xr10:uidLastSave="{00000000-0000-0000-0000-000000000000}"/>
  <bookViews>
    <workbookView xWindow="-120" yWindow="-120" windowWidth="24240" windowHeight="13140" firstSheet="4" activeTab="7" xr2:uid="{00000000-000D-0000-FFFF-FFFF00000000}"/>
  </bookViews>
  <sheets>
    <sheet name="Зведена" sheetId="50" r:id="rId1"/>
    <sheet name="Д.Надіївський ЗЗСО" sheetId="28" r:id="rId2"/>
    <sheet name="Попельнастівський ЗЗСО" sheetId="30" r:id="rId3"/>
    <sheet name="Куколівський ЗЗСО" sheetId="31" r:id="rId4"/>
    <sheet name="Олександрівський ЗЗСО" sheetId="39" r:id="rId5"/>
    <sheet name="Ульянівський ЗЗСО" sheetId="42" r:id="rId6"/>
    <sheet name="Ч.Кам&quot;янський ЗЗСО" sheetId="44" r:id="rId7"/>
    <sheet name="Щасливська філія" sheetId="48" r:id="rId8"/>
    <sheet name="Лист1" sheetId="5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8" i="50" l="1"/>
  <c r="C65" i="50"/>
  <c r="C74" i="50"/>
  <c r="C63" i="50"/>
  <c r="C62" i="50"/>
  <c r="D49" i="50"/>
  <c r="C49" i="50"/>
  <c r="D54" i="50"/>
  <c r="C54" i="50"/>
  <c r="C84" i="31"/>
  <c r="C77" i="30"/>
  <c r="C62" i="28"/>
  <c r="C78" i="28" s="1"/>
  <c r="C70" i="48"/>
  <c r="C71" i="44"/>
  <c r="C78" i="30"/>
  <c r="D52" i="28"/>
  <c r="C52" i="28"/>
  <c r="D51" i="31"/>
  <c r="C51" i="31"/>
  <c r="C67" i="50" l="1"/>
  <c r="D37" i="50"/>
  <c r="C37" i="50"/>
  <c r="C52" i="30"/>
  <c r="D52" i="30"/>
  <c r="D51" i="48"/>
  <c r="C51" i="48"/>
  <c r="D54" i="39"/>
  <c r="C54" i="39"/>
  <c r="D52" i="42"/>
  <c r="C52" i="42"/>
  <c r="D39" i="39"/>
  <c r="C39" i="39"/>
  <c r="C76" i="50"/>
  <c r="C75" i="50"/>
  <c r="C72" i="50"/>
  <c r="C70" i="50"/>
  <c r="C69" i="50"/>
  <c r="C68" i="50"/>
  <c r="D55" i="50"/>
  <c r="D53" i="50"/>
  <c r="D52" i="50"/>
  <c r="D51" i="50"/>
  <c r="D50" i="50"/>
  <c r="C55" i="50"/>
  <c r="C53" i="50"/>
  <c r="C52" i="50"/>
  <c r="C51" i="50"/>
  <c r="C50" i="50"/>
  <c r="D38" i="50"/>
  <c r="D36" i="50"/>
  <c r="C38" i="50"/>
  <c r="C36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D7" i="50"/>
  <c r="C24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C11" i="50"/>
  <c r="C10" i="50"/>
  <c r="C9" i="50"/>
  <c r="C8" i="50"/>
  <c r="C7" i="50"/>
  <c r="C25" i="28"/>
  <c r="D25" i="39"/>
  <c r="F11" i="28" l="1"/>
  <c r="F18" i="28"/>
  <c r="F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7" i="48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7" i="44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7" i="42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7" i="39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7" i="31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7" i="30"/>
  <c r="F8" i="28"/>
  <c r="F9" i="28"/>
  <c r="F10" i="28"/>
  <c r="F12" i="28"/>
  <c r="F13" i="28"/>
  <c r="F14" i="28"/>
  <c r="F15" i="28"/>
  <c r="F16" i="28"/>
  <c r="F17" i="28"/>
  <c r="F19" i="28"/>
  <c r="F20" i="28"/>
  <c r="F21" i="28"/>
  <c r="F22" i="28"/>
  <c r="F23" i="28"/>
  <c r="F24" i="28"/>
  <c r="F7" i="28"/>
  <c r="E14" i="50" l="1"/>
  <c r="E22" i="50"/>
  <c r="E24" i="50"/>
  <c r="E19" i="50" l="1"/>
  <c r="E18" i="50"/>
  <c r="E16" i="50"/>
  <c r="E15" i="50"/>
  <c r="E20" i="50"/>
  <c r="E17" i="50"/>
  <c r="E13" i="50"/>
  <c r="E11" i="50"/>
  <c r="E9" i="50"/>
  <c r="E12" i="50"/>
  <c r="E10" i="50"/>
  <c r="E8" i="50"/>
  <c r="E21" i="50"/>
  <c r="E23" i="50"/>
  <c r="D49" i="51" l="1"/>
  <c r="D45" i="51"/>
  <c r="C57" i="51"/>
  <c r="D44" i="51" s="1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7" i="48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7" i="44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7" i="42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7" i="39"/>
  <c r="E9" i="31"/>
  <c r="E8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7" i="31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7" i="30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7" i="28"/>
  <c r="C51" i="30"/>
  <c r="C56" i="50" s="1"/>
  <c r="D56" i="50" l="1"/>
  <c r="E7" i="50" l="1"/>
  <c r="C25" i="50"/>
  <c r="D25" i="50"/>
  <c r="E25" i="50" l="1"/>
  <c r="C50" i="44" l="1"/>
  <c r="C77" i="44" l="1"/>
  <c r="D50" i="44"/>
  <c r="C78" i="48"/>
  <c r="C80" i="39"/>
  <c r="C78" i="42" l="1"/>
  <c r="D25" i="48"/>
  <c r="D25" i="44"/>
  <c r="D25" i="42"/>
  <c r="D25" i="31"/>
  <c r="D25" i="30"/>
  <c r="D25" i="28"/>
  <c r="C43" i="50" l="1"/>
  <c r="D37" i="48"/>
  <c r="C37" i="48"/>
  <c r="D37" i="44"/>
  <c r="C37" i="44"/>
  <c r="D39" i="42"/>
  <c r="C39" i="42"/>
  <c r="C37" i="31"/>
  <c r="D37" i="31"/>
  <c r="C38" i="30"/>
  <c r="D38" i="30"/>
  <c r="D37" i="28"/>
  <c r="C37" i="28"/>
  <c r="D43" i="50" l="1"/>
  <c r="C25" i="48" l="1"/>
  <c r="F25" i="48" s="1"/>
  <c r="C25" i="31"/>
  <c r="F25" i="31" s="1"/>
  <c r="C25" i="30"/>
  <c r="F25" i="30" s="1"/>
  <c r="F25" i="28"/>
  <c r="F8" i="50"/>
  <c r="F21" i="50"/>
  <c r="E25" i="48" l="1"/>
  <c r="E25" i="31"/>
  <c r="E25" i="30"/>
  <c r="E25" i="28"/>
  <c r="F18" i="50"/>
  <c r="F10" i="50"/>
  <c r="F16" i="50"/>
  <c r="F12" i="50"/>
  <c r="F24" i="50"/>
  <c r="F22" i="50"/>
  <c r="F13" i="50"/>
  <c r="C25" i="39"/>
  <c r="F25" i="39" s="1"/>
  <c r="F11" i="50"/>
  <c r="F15" i="50"/>
  <c r="C25" i="44"/>
  <c r="F25" i="44" s="1"/>
  <c r="F20" i="50"/>
  <c r="F14" i="50"/>
  <c r="C25" i="42"/>
  <c r="F25" i="42" s="1"/>
  <c r="F7" i="50"/>
  <c r="F9" i="50"/>
  <c r="F17" i="50"/>
  <c r="F23" i="50"/>
  <c r="F19" i="50"/>
  <c r="E25" i="44" l="1"/>
  <c r="E25" i="42"/>
  <c r="E25" i="39"/>
  <c r="F25" i="50"/>
</calcChain>
</file>

<file path=xl/sharedStrings.xml><?xml version="1.0" encoding="utf-8"?>
<sst xmlns="http://schemas.openxmlformats.org/spreadsheetml/2006/main" count="611" uniqueCount="76">
  <si>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</si>
  <si>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</si>
  <si>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</si>
  <si>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</si>
  <si>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</si>
  <si>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</si>
  <si>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</si>
  <si>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</si>
  <si>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</si>
  <si>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</si>
  <si>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</si>
  <si>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</si>
  <si>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</si>
  <si>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</si>
  <si>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</si>
  <si>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</si>
  <si>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</si>
  <si>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</si>
  <si>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</si>
  <si>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Зведена</t>
  </si>
  <si>
    <t>Капітальне будівництво ( придбання ) інших об´єктів</t>
  </si>
  <si>
    <t>Капітальний ремонт інших об´єктів</t>
  </si>
  <si>
    <t>Реконструкція та реставрвція інших об´єктів</t>
  </si>
  <si>
    <t>Заробітна плата</t>
  </si>
  <si>
    <t>Затверджено на рік</t>
  </si>
  <si>
    <t>спец</t>
  </si>
  <si>
    <t>благ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</si>
  <si>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</si>
  <si>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</si>
  <si>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</si>
  <si>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</si>
  <si>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</si>
  <si>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</si>
  <si>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</si>
  <si>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</si>
  <si>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</si>
  <si>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</si>
  <si>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</si>
  <si>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</si>
  <si>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</si>
  <si>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</si>
  <si>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</si>
  <si>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</si>
  <si>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</si>
  <si>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</si>
  <si>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</si>
  <si>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</si>
  <si>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</si>
  <si>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</si>
  <si>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</si>
  <si>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</si>
  <si>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</si>
  <si>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</si>
  <si>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</si>
  <si>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</si>
  <si>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</si>
  <si>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</si>
  <si>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</si>
  <si>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</si>
  <si>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</si>
  <si>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</si>
  <si>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Улянівський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</si>
  <si>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Кухонні меблі (столи)</t>
  </si>
  <si>
    <t>Щасливська   філія  Червонокамянського закладу загальної середньої освіти І-ІІІступенів- позашкільний центр Попельнастівської сільської ради Олександрійського району Кіровоградської області</t>
  </si>
  <si>
    <t>Червонокамянський заклад загальної середньої освіти І-ІІІ ступенів - позашкільний центр Попельнастівської сільської ради Олександрійського району Кіровоградської області</t>
  </si>
  <si>
    <t>Диз.Пальне</t>
  </si>
  <si>
    <t xml:space="preserve">Кошторис та фінансовий звіт  про надходження та використання   коштів станом на 01.10.2022 року  </t>
  </si>
  <si>
    <t xml:space="preserve">Кошторис та фінансовий звіт  про надходження та використання   коштів стоном на 01.10.2022 року  </t>
  </si>
  <si>
    <t xml:space="preserve">Кошторис та фінансовий звіт  про надходження та використання   коштів стоном на 01.10.2022року  </t>
  </si>
  <si>
    <t>Добронадіївський ліцей Попельнастівської сільської ради Олександрійського району Кіровоградської області</t>
  </si>
  <si>
    <t>Попельнастівський ліцей Попельнастівської сільської ради Олександрійського району Кіровоградської області</t>
  </si>
  <si>
    <t>Куколівський ліцей Попельнастівської сільської ради Олександрійського району Кіровоградської області</t>
  </si>
  <si>
    <t>Олександрівський ліцей Попельнастівської сільської ради Олександрійського району Кіровоградської області</t>
  </si>
  <si>
    <t>Гуманітарна допомога</t>
  </si>
  <si>
    <t>Дизельний генератор</t>
  </si>
  <si>
    <t xml:space="preserve">Гуманітарна допомога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</si>
</sst>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16" fontId="0" fillId="0" borderId="0" xfId="0" applyNumberFormat="1"/>
    <xf numFmtId="0" fontId="6" fillId="0" borderId="0" xfId="0" applyFont="1"/>
    <xf numFmtId="2" fontId="7" fillId="0" borderId="0" xfId="0" applyNumberFormat="1" applyFont="1"/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2" fontId="10" fillId="0" borderId="1" xfId="0" applyNumberFormat="1" applyFont="1" applyBorder="1"/>
    <xf numFmtId="2" fontId="2" fillId="0" borderId="0" xfId="0" applyNumberFormat="1" applyFont="1"/>
    <xf numFmtId="2" fontId="0" fillId="3" borderId="0" xfId="0" applyNumberFormat="1" applyFill="1"/>
    <xf numFmtId="164" fontId="0" fillId="0" borderId="0" xfId="0" applyNumberFormat="1"/>
    <xf numFmtId="2" fontId="10" fillId="2" borderId="1" xfId="0" applyNumberFormat="1" applyFont="1" applyFill="1" applyBorder="1"/>
    <xf numFmtId="2" fontId="2" fillId="2" borderId="1" xfId="0" applyNumberFormat="1" applyFont="1" applyFill="1" applyBorder="1"/>
    <xf numFmtId="2" fontId="15" fillId="2" borderId="1" xfId="0" applyNumberFormat="1" applyFont="1" applyFill="1" applyBorder="1"/>
    <xf numFmtId="0" fontId="8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1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12" fillId="0" borderId="0" xfId="0" applyNumberFormat="1" applyFont="1"/>
    <xf numFmtId="2" fontId="10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9" fillId="0" borderId="0" xfId="0" applyNumberFormat="1" applyFont="1"/>
    <xf numFmtId="2" fontId="10" fillId="2" borderId="3" xfId="0" applyNumberFormat="1" applyFont="1" applyFill="1" applyBorder="1"/>
    <xf numFmtId="2" fontId="10" fillId="0" borderId="7" xfId="0" applyNumberFormat="1" applyFont="1" applyBorder="1"/>
    <xf numFmtId="2" fontId="10" fillId="2" borderId="8" xfId="0" applyNumberFormat="1" applyFont="1" applyFill="1" applyBorder="1"/>
    <xf numFmtId="0" fontId="3" fillId="0" borderId="4" xfId="0" applyFont="1" applyBorder="1"/>
    <xf numFmtId="2" fontId="10" fillId="2" borderId="4" xfId="0" applyNumberFormat="1" applyFont="1" applyFill="1" applyBorder="1"/>
    <xf numFmtId="2" fontId="15" fillId="2" borderId="6" xfId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3" fillId="0" borderId="4" xfId="0" applyFont="1" applyBorder="1"/>
    <xf numFmtId="2" fontId="2" fillId="0" borderId="3" xfId="0" applyNumberFormat="1" applyFont="1" applyBorder="1"/>
    <xf numFmtId="2" fontId="2" fillId="0" borderId="4" xfId="0" applyNumberFormat="1" applyFont="1" applyBorder="1"/>
    <xf numFmtId="2" fontId="3" fillId="0" borderId="1" xfId="0" applyNumberFormat="1" applyFont="1" applyBorder="1"/>
    <xf numFmtId="2" fontId="10" fillId="0" borderId="3" xfId="0" applyNumberFormat="1" applyFont="1" applyBorder="1"/>
    <xf numFmtId="2" fontId="10" fillId="0" borderId="4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10" fillId="2" borderId="3" xfId="0" applyNumberFormat="1" applyFont="1" applyFill="1" applyBorder="1"/>
    <xf numFmtId="2" fontId="10" fillId="2" borderId="4" xfId="0" applyNumberFormat="1" applyFont="1" applyFill="1" applyBorder="1"/>
    <xf numFmtId="2" fontId="10" fillId="2" borderId="3" xfId="0" applyNumberFormat="1" applyFont="1" applyFill="1" applyBorder="1" applyAlignment="1">
      <alignment horizontal="right"/>
    </xf>
    <xf numFmtId="2" fontId="10" fillId="2" borderId="4" xfId="0" applyNumberFormat="1" applyFont="1" applyFill="1" applyBorder="1" applyAlignment="1">
      <alignment horizontal="right"/>
    </xf>
    <xf numFmtId="2" fontId="10" fillId="2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/>
    <xf numFmtId="2" fontId="3" fillId="0" borderId="4" xfId="0" applyNumberFormat="1" applyFont="1" applyBorder="1"/>
    <xf numFmtId="2" fontId="14" fillId="0" borderId="3" xfId="0" applyNumberFormat="1" applyFont="1" applyBorder="1"/>
    <xf numFmtId="2" fontId="14" fillId="0" borderId="4" xfId="0" applyNumberFormat="1" applyFont="1" applyBorder="1"/>
    <xf numFmtId="0" fontId="3" fillId="0" borderId="4" xfId="0" applyFont="1" applyBorder="1" applyAlignment="1">
      <alignment horizontal="right"/>
    </xf>
    <xf numFmtId="2" fontId="14" fillId="2" borderId="3" xfId="0" applyNumberFormat="1" applyFont="1" applyFill="1" applyBorder="1"/>
    <xf numFmtId="2" fontId="14" fillId="2" borderId="4" xfId="0" applyNumberFormat="1" applyFont="1" applyFill="1" applyBorder="1"/>
    <xf numFmtId="2" fontId="14" fillId="2" borderId="3" xfId="0" applyNumberFormat="1" applyFont="1" applyFill="1" applyBorder="1" applyAlignment="1">
      <alignment horizontal="right"/>
    </xf>
    <xf numFmtId="2" fontId="14" fillId="2" borderId="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right"/>
    </xf>
    <xf numFmtId="2" fontId="10" fillId="0" borderId="4" xfId="0" applyNumberFormat="1" applyFont="1" applyBorder="1" applyAlignment="1">
      <alignment horizontal="right"/>
    </xf>
  </cellXfs>
  <cellStyles count="2">
    <cellStyle name="Обычный" xfId="0" builtinId="0"/>
    <cellStyle name="Обычный_Касові видатки помісячні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81"/>
  <sheetViews>
    <sheetView topLeftCell="A58" workbookViewId="0">
      <selection activeCell="C79" sqref="C79"/>
    </sheetView>
  </sheetViews>
  <sheetFormatPr defaultRowHeight="15" x14ac:dyDescent="0.25"/>
  <cols>
    <col min="1" max="1" width="39.42578125" style="1" customWidth="1"/>
    <col min="2" max="2" width="8.42578125" style="1" customWidth="1"/>
    <col min="3" max="3" width="16.42578125" style="4" customWidth="1"/>
    <col min="4" max="4" width="14.85546875" style="4" customWidth="1"/>
    <col min="5" max="5" width="12.28515625" customWidth="1"/>
    <col min="6" max="6" width="12.42578125" hidden="1" customWidth="1"/>
    <col min="7" max="7" width="10.42578125" bestFit="1" customWidth="1"/>
    <col min="9" max="9" width="15.7109375" customWidth="1"/>
    <col min="11" max="11" width="12.28515625" customWidth="1"/>
  </cols>
  <sheetData>
    <row r="3" spans="1:11" ht="18.75" x14ac:dyDescent="0.3">
      <c r="A3" s="71" t="s">
        <v>19</v>
      </c>
      <c r="B3" s="72"/>
      <c r="C3" s="72"/>
      <c r="D3" s="72"/>
    </row>
    <row r="4" spans="1:11" ht="36.75" customHeight="1" x14ac:dyDescent="0.25">
      <c r="A4" s="76" t="s">
        <v>66</v>
      </c>
      <c r="B4" s="77"/>
      <c r="C4" s="77"/>
      <c r="D4" s="77"/>
    </row>
    <row r="5" spans="1:11" ht="18.75" x14ac:dyDescent="0.3">
      <c r="A5" s="6"/>
      <c r="B5" s="6"/>
      <c r="C5" s="7"/>
      <c r="D5" s="7"/>
    </row>
    <row r="6" spans="1:11" ht="77.25" customHeight="1" x14ac:dyDescent="0.3">
      <c r="A6" s="14" t="s">
        <v>0</v>
      </c>
      <c r="B6" s="14" t="s">
        <v>1</v>
      </c>
      <c r="C6" s="9" t="s">
        <v>24</v>
      </c>
      <c r="D6" s="9" t="s">
        <v>17</v>
      </c>
    </row>
    <row r="7" spans="1:11" ht="18.75" x14ac:dyDescent="0.3">
      <c r="A7" s="20" t="s">
        <v>23</v>
      </c>
      <c r="B7" s="15">
        <v>2111</v>
      </c>
      <c r="C7" s="34">
        <f>'Д.Надіївський ЗЗСО'!C7+'Попельнастівський ЗЗСО'!C7+'Куколівський ЗЗСО'!C7+'Олександрівський ЗЗСО'!C7+'Ульянівський ЗЗСО'!C7+'Ч.Кам"янський ЗЗСО'!C7+'Щасливська філія'!C7</f>
        <v>31694200</v>
      </c>
      <c r="D7" s="34">
        <f>'Д.Надіївський ЗЗСО'!D7+'Попельнастівський ЗЗСО'!D7+'Куколівський ЗЗСО'!D7+'Олександрівський ЗЗСО'!D7+'Ульянівський ЗЗСО'!D7+'Ч.Кам"янський ЗЗСО'!D7+'Щасливська філія'!D7</f>
        <v>22814557.210000001</v>
      </c>
      <c r="E7" s="4">
        <f>C7-D7</f>
        <v>8879642.7899999991</v>
      </c>
      <c r="F7" s="4">
        <f>C7-D7</f>
        <v>8879642.7899999991</v>
      </c>
      <c r="K7" s="4"/>
    </row>
    <row r="8" spans="1:11" ht="18.75" x14ac:dyDescent="0.3">
      <c r="A8" s="20" t="s">
        <v>44</v>
      </c>
      <c r="B8" s="15">
        <v>2120</v>
      </c>
      <c r="C8" s="34">
        <f>'Д.Надіївський ЗЗСО'!C8+'Попельнастівський ЗЗСО'!C8+'Куколівський ЗЗСО'!C8+'Олександрівський ЗЗСО'!C8+'Ульянівський ЗЗСО'!C8+'Ч.Кам"янський ЗЗСО'!C8+'Щасливська філія'!C8</f>
        <v>6972760</v>
      </c>
      <c r="D8" s="34">
        <f>'Д.Надіївський ЗЗСО'!D8+'Попельнастівський ЗЗСО'!D8+'Куколівський ЗЗСО'!D8+'Олександрівський ЗЗСО'!D8+'Ульянівський ЗЗСО'!D8+'Ч.Кам"янський ЗЗСО'!D8+'Щасливська філія'!D8</f>
        <v>5060052.16</v>
      </c>
      <c r="E8" s="4">
        <f t="shared" ref="E8:E25" si="0">C8-D8</f>
        <v>1912707.8399999999</v>
      </c>
      <c r="F8" s="4">
        <f t="shared" ref="F8:F25" si="1">C8-D8</f>
        <v>1912707.8399999999</v>
      </c>
    </row>
    <row r="9" spans="1:11" ht="37.5" x14ac:dyDescent="0.3">
      <c r="A9" s="10" t="s">
        <v>2</v>
      </c>
      <c r="B9" s="15">
        <v>2210</v>
      </c>
      <c r="C9" s="34">
        <f>'Д.Надіївський ЗЗСО'!C9+'Попельнастівський ЗЗСО'!C9+'Куколівський ЗЗСО'!C9+'Олександрівський ЗЗСО'!C9+'Ульянівський ЗЗСО'!C9+'Ч.Кам"янський ЗЗСО'!C9+'Щасливська філія'!C9</f>
        <v>799020</v>
      </c>
      <c r="D9" s="34">
        <f>'Д.Надіївський ЗЗСО'!D9+'Попельнастівський ЗЗСО'!D9+'Куколівський ЗЗСО'!D9+'Олександрівський ЗЗСО'!D9+'Ульянівський ЗЗСО'!D9+'Ч.Кам"янський ЗЗСО'!D9+'Щасливська філія'!D9</f>
        <v>367657.72</v>
      </c>
      <c r="E9" s="4">
        <f t="shared" si="0"/>
        <v>431362.28</v>
      </c>
      <c r="F9" s="4">
        <f t="shared" si="1"/>
        <v>431362.28</v>
      </c>
    </row>
    <row r="10" spans="1:11" ht="18.75" x14ac:dyDescent="0.3">
      <c r="A10" s="11" t="s">
        <v>3</v>
      </c>
      <c r="B10" s="15">
        <v>2230</v>
      </c>
      <c r="C10" s="34">
        <f>'Д.Надіївський ЗЗСО'!C10+'Попельнастівський ЗЗСО'!C10+'Куколівський ЗЗСО'!C10+'Олександрівський ЗЗСО'!C10+'Ульянівський ЗЗСО'!C10+'Ч.Кам"янський ЗЗСО'!C10+'Щасливська філія'!C10</f>
        <v>966410</v>
      </c>
      <c r="D10" s="34">
        <f>'Д.Надіївський ЗЗСО'!D10+'Попельнастівський ЗЗСО'!D10+'Куколівський ЗЗСО'!D10+'Олександрівський ЗЗСО'!D10+'Ульянівський ЗЗСО'!D10+'Ч.Кам"янський ЗЗСО'!D10+'Щасливська філія'!D10</f>
        <v>144797.32</v>
      </c>
      <c r="E10" s="4">
        <f t="shared" si="0"/>
        <v>821612.67999999993</v>
      </c>
      <c r="F10" s="4">
        <f t="shared" si="1"/>
        <v>821612.67999999993</v>
      </c>
      <c r="K10" s="4"/>
    </row>
    <row r="11" spans="1:11" ht="18.75" x14ac:dyDescent="0.3">
      <c r="A11" s="11" t="s">
        <v>4</v>
      </c>
      <c r="B11" s="15">
        <v>2240</v>
      </c>
      <c r="C11" s="34">
        <f>'Д.Надіївський ЗЗСО'!C11+'Попельнастівський ЗЗСО'!C11+'Куколівський ЗЗСО'!C11+'Олександрівський ЗЗСО'!C11+'Ульянівський ЗЗСО'!C11+'Ч.Кам"янський ЗЗСО'!C11+'Щасливська філія'!C11</f>
        <v>5161776.53</v>
      </c>
      <c r="D11" s="34">
        <f>'Д.Надіївський ЗЗСО'!D11+'Попельнастівський ЗЗСО'!D11+'Куколівський ЗЗСО'!D11+'Олександрівський ЗЗСО'!D11+'Ульянівський ЗЗСО'!D11+'Ч.Кам"янський ЗЗСО'!D11+'Щасливська філія'!D11</f>
        <v>2838739.8299999996</v>
      </c>
      <c r="E11" s="4">
        <f t="shared" si="0"/>
        <v>2323036.7000000007</v>
      </c>
      <c r="F11" s="4">
        <f t="shared" si="1"/>
        <v>2323036.7000000007</v>
      </c>
    </row>
    <row r="12" spans="1:11" ht="37.5" x14ac:dyDescent="0.3">
      <c r="A12" s="10" t="s">
        <v>60</v>
      </c>
      <c r="B12" s="15">
        <v>2220</v>
      </c>
      <c r="C12" s="34">
        <f>'Д.Надіївський ЗЗСО'!C12+'Попельнастівський ЗЗСО'!C12+'Куколівський ЗЗСО'!C12+'Олександрівський ЗЗСО'!C12+'Ульянівський ЗЗСО'!C12+'Ч.Кам"янський ЗЗСО'!C12+'Щасливська філія'!C12</f>
        <v>0</v>
      </c>
      <c r="D12" s="34">
        <f>'Д.Надіївський ЗЗСО'!D12+'Попельнастівський ЗЗСО'!D12+'Куколівський ЗЗСО'!D12+'Олександрівський ЗЗСО'!D12+'Ульянівський ЗЗСО'!D12+'Ч.Кам"янський ЗЗСО'!D12+'Щасливська філія'!D12</f>
        <v>0</v>
      </c>
      <c r="E12" s="4">
        <f t="shared" si="0"/>
        <v>0</v>
      </c>
      <c r="F12" s="4">
        <f t="shared" si="1"/>
        <v>0</v>
      </c>
    </row>
    <row r="13" spans="1:11" ht="18.75" x14ac:dyDescent="0.3">
      <c r="A13" s="11" t="s">
        <v>5</v>
      </c>
      <c r="B13" s="15">
        <v>2271</v>
      </c>
      <c r="C13" s="34">
        <f>'Д.Надіївський ЗЗСО'!C13+'Попельнастівський ЗЗСО'!C13+'Куколівський ЗЗСО'!C13+'Олександрівський ЗЗСО'!C13+'Ульянівський ЗЗСО'!C13+'Ч.Кам"янський ЗЗСО'!C13+'Щасливська філія'!C13</f>
        <v>0</v>
      </c>
      <c r="D13" s="19">
        <f>'Д.Надіївський ЗЗСО'!D13+'Попельнастівський ЗЗСО'!D13+'Куколівський ЗЗСО'!D13+'Олександрівський ЗЗСО'!D13+'Ульянівський ЗЗСО'!D13+'Ч.Кам"янський ЗЗСО'!D13+'Щасливська філія'!D13</f>
        <v>0</v>
      </c>
      <c r="E13" s="4">
        <f t="shared" si="0"/>
        <v>0</v>
      </c>
      <c r="F13" s="4">
        <f t="shared" si="1"/>
        <v>0</v>
      </c>
    </row>
    <row r="14" spans="1:11" ht="18.75" x14ac:dyDescent="0.3">
      <c r="A14" s="11" t="s">
        <v>6</v>
      </c>
      <c r="B14" s="15">
        <v>2272</v>
      </c>
      <c r="C14" s="34">
        <f>'Д.Надіївський ЗЗСО'!C14+'Попельнастівський ЗЗСО'!C14+'Куколівський ЗЗСО'!C14+'Олександрівський ЗЗСО'!C14+'Ульянівський ЗЗСО'!C14+'Ч.Кам"янський ЗЗСО'!C14+'Щасливська філія'!C14</f>
        <v>23310</v>
      </c>
      <c r="D14" s="34">
        <f>'Д.Надіївський ЗЗСО'!D13+'Попельнастівський ЗЗСО'!D14+'Куколівський ЗЗСО'!D14+'Олександрівський ЗЗСО'!D14+'Ульянівський ЗЗСО'!D14+'Ч.Кам"янський ЗЗСО'!D14+'Щасливська філія'!D14</f>
        <v>5084.3999999999996</v>
      </c>
      <c r="E14" s="4">
        <f t="shared" si="0"/>
        <v>18225.599999999999</v>
      </c>
      <c r="F14" s="4">
        <f t="shared" si="1"/>
        <v>18225.599999999999</v>
      </c>
    </row>
    <row r="15" spans="1:11" ht="18.75" x14ac:dyDescent="0.3">
      <c r="A15" s="11" t="s">
        <v>7</v>
      </c>
      <c r="B15" s="15">
        <v>2273</v>
      </c>
      <c r="C15" s="34">
        <f>'Д.Надіївський ЗЗСО'!C15+'Попельнастівський ЗЗСО'!C15+'Куколівський ЗЗСО'!C15+'Олександрівський ЗЗСО'!C15+'Ульянівський ЗЗСО'!C15+'Ч.Кам"янський ЗЗСО'!C15+'Щасливська філія'!C15</f>
        <v>634900</v>
      </c>
      <c r="D15" s="34">
        <f>'Д.Надіївський ЗЗСО'!D15+'Попельнастівський ЗЗСО'!D15+'Куколівський ЗЗСО'!D15+'Олександрівський ЗЗСО'!D15+'Ульянівський ЗЗСО'!D15+'Ч.Кам"янський ЗЗСО'!D15+'Щасливська філія'!D15</f>
        <v>296914.33</v>
      </c>
      <c r="E15" s="4">
        <f t="shared" si="0"/>
        <v>337985.67</v>
      </c>
      <c r="F15" s="4">
        <f t="shared" si="1"/>
        <v>337985.67</v>
      </c>
    </row>
    <row r="16" spans="1:11" ht="18.75" x14ac:dyDescent="0.3">
      <c r="A16" s="11" t="s">
        <v>8</v>
      </c>
      <c r="B16" s="15">
        <v>2274</v>
      </c>
      <c r="C16" s="34">
        <f>'Д.Надіївський ЗЗСО'!C16+'Попельнастівський ЗЗСО'!C16+'Куколівський ЗЗСО'!C16+'Олександрівський ЗЗСО'!C16+'Ульянівський ЗЗСО'!C16+'Ч.Кам"янський ЗЗСО'!C16+'Щасливська філія'!C16</f>
        <v>1330950</v>
      </c>
      <c r="D16" s="34">
        <f>'Д.Надіївський ЗЗСО'!D16+'Попельнастівський ЗЗСО'!D16+'Куколівський ЗЗСО'!D16+'Олександрівський ЗЗСО'!D16+'Ульянівський ЗЗСО'!D16+'Ч.Кам"янський ЗЗСО'!D16+'Щасливська філія'!D16</f>
        <v>1308766.6300000001</v>
      </c>
      <c r="E16" s="4">
        <f t="shared" si="0"/>
        <v>22183.369999999879</v>
      </c>
      <c r="F16" s="4">
        <f t="shared" si="1"/>
        <v>22183.369999999879</v>
      </c>
    </row>
    <row r="17" spans="1:11" ht="18.75" x14ac:dyDescent="0.3">
      <c r="A17" s="11" t="s">
        <v>9</v>
      </c>
      <c r="B17" s="15">
        <v>2275</v>
      </c>
      <c r="C17" s="34">
        <f>'Д.Надіївський ЗЗСО'!C17+'Попельнастівський ЗЗСО'!C17+'Куколівський ЗЗСО'!C17+'Олександрівський ЗЗСО'!C17+'Ульянівський ЗЗСО'!C17+'Ч.Кам"янський ЗЗСО'!C17+'Щасливська філія'!C17</f>
        <v>1207590</v>
      </c>
      <c r="D17" s="34">
        <f>'Д.Надіївський ЗЗСО'!D17+'Попельнастівський ЗЗСО'!D17+'Куколівський ЗЗСО'!D17+'Олександрівський ЗЗСО'!D17+'Ульянівський ЗЗСО'!D17+'Ч.Кам"янський ЗЗСО'!D17+'Щасливська філія'!D17</f>
        <v>1070220</v>
      </c>
      <c r="E17" s="4">
        <f t="shared" si="0"/>
        <v>137370</v>
      </c>
      <c r="F17" s="4">
        <f t="shared" si="1"/>
        <v>137370</v>
      </c>
    </row>
    <row r="18" spans="1:11" ht="41.25" customHeight="1" x14ac:dyDescent="0.3">
      <c r="A18" s="10" t="s">
        <v>10</v>
      </c>
      <c r="B18" s="15">
        <v>2282</v>
      </c>
      <c r="C18" s="34">
        <f>'Д.Надіївський ЗЗСО'!C18+'Попельнастівський ЗЗСО'!C18+'Куколівський ЗЗСО'!C18+'Олександрівський ЗЗСО'!C18+'Ульянівський ЗЗСО'!C18+'Ч.Кам"янський ЗЗСО'!C18+'Щасливська філія'!C18</f>
        <v>23500</v>
      </c>
      <c r="D18" s="34">
        <f>'Д.Надіївський ЗЗСО'!D18+'Попельнастівський ЗЗСО'!D18+'Куколівський ЗЗСО'!D18+'Олександрівський ЗЗСО'!D18+'Ульянівський ЗЗСО'!D18+'Ч.Кам"янський ЗЗСО'!D18+'Щасливська філія'!D18</f>
        <v>20908.500000000004</v>
      </c>
      <c r="E18" s="4">
        <f t="shared" si="0"/>
        <v>2591.4999999999964</v>
      </c>
      <c r="F18" s="4">
        <f t="shared" si="1"/>
        <v>2591.4999999999964</v>
      </c>
    </row>
    <row r="19" spans="1:11" ht="18.75" x14ac:dyDescent="0.3">
      <c r="A19" s="10" t="s">
        <v>13</v>
      </c>
      <c r="B19" s="15">
        <v>2730</v>
      </c>
      <c r="C19" s="34">
        <f>'Д.Надіївський ЗЗСО'!C19+'Попельнастівський ЗЗСО'!C19+'Куколівський ЗЗСО'!C19+'Олександрівський ЗЗСО'!C19+'Ульянівський ЗЗСО'!C19+'Ч.Кам"янський ЗЗСО'!C19+'Щасливська філія'!C19</f>
        <v>0</v>
      </c>
      <c r="D19" s="19">
        <f>'Д.Надіївський ЗЗСО'!D19+'Попельнастівський ЗЗСО'!D19+'Куколівський ЗЗСО'!D19+'Олександрівський ЗЗСО'!D19+'Ульянівський ЗЗСО'!D19+'Ч.Кам"янський ЗЗСО'!D19+'Щасливська філія'!D19</f>
        <v>0</v>
      </c>
      <c r="E19" s="4">
        <f t="shared" si="0"/>
        <v>0</v>
      </c>
      <c r="F19" s="4">
        <f t="shared" si="1"/>
        <v>0</v>
      </c>
    </row>
    <row r="20" spans="1:11" ht="18.75" x14ac:dyDescent="0.3">
      <c r="A20" s="10" t="s">
        <v>14</v>
      </c>
      <c r="B20" s="15">
        <v>2800</v>
      </c>
      <c r="C20" s="34">
        <f>'Д.Надіївський ЗЗСО'!C20+'Попельнастівський ЗЗСО'!C20+'Куколівський ЗЗСО'!C20+'Олександрівський ЗЗСО'!C20+'Ульянівський ЗЗСО'!C20+'Ч.Кам"янський ЗЗСО'!C20+'Щасливська філія'!C20</f>
        <v>75000</v>
      </c>
      <c r="D20" s="34">
        <f>'Д.Надіївський ЗЗСО'!D20+'Попельнастівський ЗЗСО'!D20+'Куколівський ЗЗСО'!D20+'Олександрівський ЗЗСО'!D20+'Ульянівський ЗЗСО'!D20+'Ч.Кам"янський ЗЗСО'!D20+'Щасливська філія'!D20</f>
        <v>57992.2</v>
      </c>
      <c r="E20" s="4">
        <f t="shared" si="0"/>
        <v>17007.800000000003</v>
      </c>
      <c r="F20" s="4">
        <f t="shared" si="1"/>
        <v>17007.800000000003</v>
      </c>
      <c r="K20" s="4"/>
    </row>
    <row r="21" spans="1:11" ht="36.75" customHeight="1" x14ac:dyDescent="0.3">
      <c r="A21" s="10" t="s">
        <v>11</v>
      </c>
      <c r="B21" s="15">
        <v>3110</v>
      </c>
      <c r="C21" s="34">
        <f>'Д.Надіївський ЗЗСО'!C21+'Попельнастівський ЗЗСО'!C21+'Куколівський ЗЗСО'!C21+'Олександрівський ЗЗСО'!C21+'Ульянівський ЗЗСО'!C21+'Ч.Кам"янський ЗЗСО'!C21+'Щасливська філія'!C21</f>
        <v>232700</v>
      </c>
      <c r="D21" s="19">
        <f>'Д.Надіївський ЗЗСО'!D21+'Попельнастівський ЗЗСО'!D21+'Куколівський ЗЗСО'!D21+'Олександрівський ЗЗСО'!D21+'Ульянівський ЗЗСО'!D21+'Ч.Кам"янський ЗЗСО'!D21+'Щасливська філія'!D21</f>
        <v>173000</v>
      </c>
      <c r="E21" s="4">
        <f t="shared" si="0"/>
        <v>59700</v>
      </c>
      <c r="F21" s="4">
        <f t="shared" si="1"/>
        <v>59700</v>
      </c>
    </row>
    <row r="22" spans="1:11" ht="37.5" x14ac:dyDescent="0.3">
      <c r="A22" s="10" t="s">
        <v>20</v>
      </c>
      <c r="B22" s="15">
        <v>3122</v>
      </c>
      <c r="C22" s="34">
        <f>'Д.Надіївський ЗЗСО'!C22+'Попельнастівський ЗЗСО'!C22+'Куколівський ЗЗСО'!C22+'Олександрівський ЗЗСО'!C22+'Ульянівський ЗЗСО'!C22+'Ч.Кам"янський ЗЗСО'!C22+'Щасливська філія'!C22</f>
        <v>0</v>
      </c>
      <c r="D22" s="19">
        <f>'Д.Надіївський ЗЗСО'!D22+'Попельнастівський ЗЗСО'!D22+'Куколівський ЗЗСО'!D22+'Олександрівський ЗЗСО'!D22+'Ульянівський ЗЗСО'!D22+'Ч.Кам"янський ЗЗСО'!D22+'Щасливська філія'!D22</f>
        <v>0</v>
      </c>
      <c r="E22" s="4">
        <f t="shared" si="0"/>
        <v>0</v>
      </c>
      <c r="F22" s="4">
        <f t="shared" si="1"/>
        <v>0</v>
      </c>
    </row>
    <row r="23" spans="1:11" ht="36.75" customHeight="1" x14ac:dyDescent="0.3">
      <c r="A23" s="10" t="s">
        <v>21</v>
      </c>
      <c r="B23" s="15">
        <v>3132</v>
      </c>
      <c r="C23" s="34">
        <f>'Д.Надіївський ЗЗСО'!C23+'Попельнастівський ЗЗСО'!C23+'Куколівський ЗЗСО'!C23+'Олександрівський ЗЗСО'!C23+'Ульянівський ЗЗСО'!C23+'Ч.Кам"янський ЗЗСО'!C23+'Щасливська філія'!C23</f>
        <v>42900</v>
      </c>
      <c r="D23" s="19">
        <f>'Д.Надіївський ЗЗСО'!D23+'Попельнастівський ЗЗСО'!D23+'Куколівський ЗЗСО'!D23+'Олександрівський ЗЗСО'!D23+'Ульянівський ЗЗСО'!D23+'Ч.Кам"янський ЗЗСО'!D23+'Щасливська філія'!D23</f>
        <v>0</v>
      </c>
      <c r="E23" s="4">
        <f t="shared" si="0"/>
        <v>42900</v>
      </c>
      <c r="F23" s="4">
        <f t="shared" si="1"/>
        <v>42900</v>
      </c>
    </row>
    <row r="24" spans="1:11" ht="35.25" customHeight="1" x14ac:dyDescent="0.3">
      <c r="A24" s="10" t="s">
        <v>22</v>
      </c>
      <c r="B24" s="15">
        <v>3142</v>
      </c>
      <c r="C24" s="34">
        <f>'Д.Надіївський ЗЗСО'!C24+'Попельнастівський ЗЗСО'!C24+'Куколівський ЗЗСО'!C24+'Олександрівський ЗЗСО'!C24+'Ульянівський ЗЗСО'!C24+'Ч.Кам"янський ЗЗСО'!C24+'Щасливська філія'!C24</f>
        <v>0</v>
      </c>
      <c r="D24" s="19">
        <f>'Д.Надіївський ЗЗСО'!D24+'Попельнастівський ЗЗСО'!D24+'Куколівський ЗЗСО'!D24+'Олександрівський ЗЗСО'!D24+'Ульянівський ЗЗСО'!D24+'Ч.Кам"янський ЗЗСО'!D24+'Щасливська філія'!D24</f>
        <v>0</v>
      </c>
      <c r="E24" s="4">
        <f t="shared" si="0"/>
        <v>0</v>
      </c>
      <c r="F24" s="4">
        <f t="shared" si="1"/>
        <v>0</v>
      </c>
    </row>
    <row r="25" spans="1:11" ht="18.75" x14ac:dyDescent="0.3">
      <c r="A25" s="10" t="s">
        <v>12</v>
      </c>
      <c r="B25" s="11"/>
      <c r="C25" s="42">
        <f>SUM(C7:C24)</f>
        <v>49165016.530000001</v>
      </c>
      <c r="D25" s="42">
        <f>SUM(D7:D24)</f>
        <v>34158690.299999997</v>
      </c>
      <c r="E25" s="4">
        <f t="shared" si="0"/>
        <v>15006326.230000004</v>
      </c>
      <c r="F25" s="4">
        <f t="shared" si="1"/>
        <v>15006326.230000004</v>
      </c>
    </row>
    <row r="26" spans="1:11" ht="18.75" x14ac:dyDescent="0.3">
      <c r="A26" s="5"/>
      <c r="B26" s="6"/>
      <c r="C26" s="50"/>
      <c r="D26" s="50"/>
      <c r="E26" s="4"/>
      <c r="F26" s="4"/>
    </row>
    <row r="27" spans="1:11" ht="18.75" x14ac:dyDescent="0.3">
      <c r="A27" s="5"/>
      <c r="B27" s="6"/>
      <c r="C27" s="50"/>
      <c r="D27" s="50"/>
      <c r="E27" s="4"/>
      <c r="F27" s="4"/>
    </row>
    <row r="28" spans="1:11" ht="18.75" x14ac:dyDescent="0.3">
      <c r="A28" s="5"/>
      <c r="B28" s="6"/>
      <c r="C28" s="50"/>
      <c r="D28" s="50"/>
      <c r="E28" s="4"/>
      <c r="F28" s="4"/>
    </row>
    <row r="32" spans="1:11" ht="29.25" customHeight="1" x14ac:dyDescent="0.25">
      <c r="A32" s="76" t="s">
        <v>28</v>
      </c>
      <c r="B32" s="80"/>
      <c r="C32" s="80"/>
      <c r="D32" s="80"/>
    </row>
    <row r="34" spans="1:6" ht="18.75" x14ac:dyDescent="0.3">
      <c r="A34" s="6"/>
      <c r="B34"/>
      <c r="D34" s="25" t="s">
        <v>25</v>
      </c>
    </row>
    <row r="35" spans="1:6" ht="75" x14ac:dyDescent="0.3">
      <c r="A35" s="14" t="s">
        <v>0</v>
      </c>
      <c r="B35" s="14" t="s">
        <v>1</v>
      </c>
      <c r="C35" s="9" t="s">
        <v>24</v>
      </c>
      <c r="D35" s="9" t="s">
        <v>17</v>
      </c>
    </row>
    <row r="36" spans="1:6" ht="37.5" x14ac:dyDescent="0.3">
      <c r="A36" s="10" t="s">
        <v>2</v>
      </c>
      <c r="B36" s="16">
        <v>2210</v>
      </c>
      <c r="C36" s="19">
        <f>'Д.Надіївський ЗЗСО'!C30+'Попельнастівський ЗЗСО'!C31+'Куколівський ЗЗСО'!C30+'Олександрівський ЗЗСО'!C31+'Ульянівський ЗЗСО'!C32+'Ч.Кам"янський ЗЗСО'!C30</f>
        <v>5000</v>
      </c>
      <c r="D36" s="19">
        <f>'Д.Надіївський ЗЗСО'!D30+'Попельнастівський ЗЗСО'!D31+'Куколівський ЗЗСО'!D30+'Олександрівський ЗЗСО'!D31+'Ульянівський ЗЗСО'!D32+'Ч.Кам"янський ЗЗСО'!D30</f>
        <v>0</v>
      </c>
      <c r="F36" s="4"/>
    </row>
    <row r="37" spans="1:6" ht="18.75" x14ac:dyDescent="0.3">
      <c r="A37" s="11" t="s">
        <v>3</v>
      </c>
      <c r="B37" s="16">
        <v>2230</v>
      </c>
      <c r="C37" s="19">
        <f>'Д.Надіївський ЗЗСО'!C34+'Попельнастівський ЗЗСО'!C32+'Куколівський ЗЗСО'!C31+'Олександрівський ЗЗСО'!C32+'Ульянівський ЗЗСО'!C33+'Ч.Кам"янський ЗЗСО'!C31+'Щасливська філія'!C32</f>
        <v>109217</v>
      </c>
      <c r="D37" s="19">
        <f>'Д.Надіївський ЗЗСО'!D34+'Попельнастівський ЗЗСО'!D32+'Куколівський ЗЗСО'!D31+'Олександрівський ЗЗСО'!D32+'Ульянівський ЗЗСО'!D33+'Ч.Кам"янський ЗЗСО'!D31+'Щасливська філія'!D32</f>
        <v>100770.48</v>
      </c>
      <c r="F37" s="4"/>
    </row>
    <row r="38" spans="1:6" ht="18.75" x14ac:dyDescent="0.3">
      <c r="A38" s="11" t="s">
        <v>4</v>
      </c>
      <c r="B38" s="16">
        <v>2240</v>
      </c>
      <c r="C38" s="19">
        <f>'Олександрівський ЗЗСО'!C33+'Ч.Кам"янський ЗЗСО'!C32</f>
        <v>0</v>
      </c>
      <c r="D38" s="19">
        <f>'Олександрівський ЗЗСО'!D33+'Ч.Кам"янський ЗЗСО'!D32</f>
        <v>0</v>
      </c>
      <c r="F38" s="4"/>
    </row>
    <row r="39" spans="1:6" ht="18.75" x14ac:dyDescent="0.3">
      <c r="A39" s="11" t="s">
        <v>9</v>
      </c>
      <c r="B39" s="16">
        <v>2275</v>
      </c>
      <c r="C39" s="19">
        <v>0</v>
      </c>
      <c r="D39" s="19">
        <v>0</v>
      </c>
      <c r="F39" s="4"/>
    </row>
    <row r="40" spans="1:6" ht="18.75" x14ac:dyDescent="0.3">
      <c r="A40" s="10" t="s">
        <v>14</v>
      </c>
      <c r="B40" s="16">
        <v>2800</v>
      </c>
      <c r="C40" s="19"/>
      <c r="D40" s="19"/>
      <c r="F40" s="4"/>
    </row>
    <row r="41" spans="1:6" ht="56.25" x14ac:dyDescent="0.3">
      <c r="A41" s="10" t="s">
        <v>11</v>
      </c>
      <c r="B41" s="16">
        <v>3110</v>
      </c>
      <c r="C41" s="19"/>
      <c r="D41" s="19"/>
      <c r="F41" s="4"/>
    </row>
    <row r="42" spans="1:6" ht="18.75" x14ac:dyDescent="0.3">
      <c r="A42" s="17" t="s">
        <v>15</v>
      </c>
      <c r="B42" s="18">
        <v>3132</v>
      </c>
      <c r="C42" s="19"/>
      <c r="D42" s="19"/>
      <c r="F42" s="4"/>
    </row>
    <row r="43" spans="1:6" ht="18.75" x14ac:dyDescent="0.3">
      <c r="A43" s="10" t="s">
        <v>12</v>
      </c>
      <c r="B43" s="16"/>
      <c r="C43" s="35">
        <f>SUM(C36:C42)</f>
        <v>114217</v>
      </c>
      <c r="D43" s="35">
        <f>SUM(D36:D42)</f>
        <v>100770.48</v>
      </c>
      <c r="E43" s="4"/>
      <c r="F43" s="4"/>
    </row>
    <row r="44" spans="1:6" ht="18.75" x14ac:dyDescent="0.3">
      <c r="A44" s="5"/>
      <c r="B44" s="23"/>
      <c r="C44" s="31"/>
      <c r="D44" s="31"/>
      <c r="E44" s="4"/>
      <c r="F44" s="4"/>
    </row>
    <row r="45" spans="1:6" ht="39" customHeight="1" x14ac:dyDescent="0.3">
      <c r="A45" s="78" t="s">
        <v>29</v>
      </c>
      <c r="B45" s="78"/>
      <c r="C45" s="78"/>
      <c r="D45" s="78"/>
    </row>
    <row r="46" spans="1:6" x14ac:dyDescent="0.25">
      <c r="B46"/>
    </row>
    <row r="47" spans="1:6" x14ac:dyDescent="0.25">
      <c r="B47"/>
      <c r="D47" s="4" t="s">
        <v>26</v>
      </c>
    </row>
    <row r="48" spans="1:6" ht="75" x14ac:dyDescent="0.3">
      <c r="A48" s="14" t="s">
        <v>0</v>
      </c>
      <c r="B48" s="14" t="s">
        <v>1</v>
      </c>
      <c r="C48" s="9" t="s">
        <v>24</v>
      </c>
      <c r="D48" s="9" t="s">
        <v>17</v>
      </c>
    </row>
    <row r="49" spans="1:7" ht="37.5" x14ac:dyDescent="0.3">
      <c r="A49" s="10" t="s">
        <v>2</v>
      </c>
      <c r="B49" s="16">
        <v>2210</v>
      </c>
      <c r="C49" s="19">
        <f>'Д.Надіївський ЗЗСО'!C44+'Попельнастівський ЗЗСО'!C45+'Куколівський ЗЗСО'!C44+'Олександрівський ЗЗСО'!C45+'Ульянівський ЗЗСО'!C45+'Ч.Кам"янський ЗЗСО'!C43+'Щасливська філія'!C50</f>
        <v>349648.55</v>
      </c>
      <c r="D49" s="19">
        <f>'Д.Надіївський ЗЗСО'!D44+'Попельнастівський ЗЗСО'!D45+'Куколівський ЗЗСО'!D44+'Олександрівський ЗЗСО'!D45+'Ульянівський ЗЗСО'!D45+'Ч.Кам"янський ЗЗСО'!D43+'Щасливська філія'!D50</f>
        <v>349648.55</v>
      </c>
      <c r="F49" s="4"/>
    </row>
    <row r="50" spans="1:7" ht="18.75" x14ac:dyDescent="0.3">
      <c r="A50" s="11" t="s">
        <v>3</v>
      </c>
      <c r="B50" s="16">
        <v>2230</v>
      </c>
      <c r="C50" s="19">
        <f>'Д.Надіївський ЗЗСО'!C45+'Попельнастівський ЗЗСО'!C46+'Куколівський ЗЗСО'!C45+'Олександрівський ЗЗСО'!C46+'Ульянівський ЗЗСО'!C46+'Ч.Кам"янський ЗЗСО'!C44+'Щасливська філія'!C44</f>
        <v>0</v>
      </c>
      <c r="D50" s="19">
        <f>'Д.Надіївський ЗЗСО'!D45+'Попельнастівський ЗЗСО'!D46:E46+'Куколівський ЗЗСО'!D45+'Олександрівський ЗЗСО'!D46+'Ульянівський ЗЗСО'!D46+'Ч.Кам"янський ЗЗСО'!D44+'Щасливська філія'!D44</f>
        <v>0</v>
      </c>
      <c r="F50" s="4"/>
      <c r="G50" s="4"/>
    </row>
    <row r="51" spans="1:7" ht="18.75" x14ac:dyDescent="0.3">
      <c r="A51" s="11" t="s">
        <v>4</v>
      </c>
      <c r="B51" s="16">
        <v>2240</v>
      </c>
      <c r="C51" s="19">
        <f>'Куколівський ЗЗСО'!C46</f>
        <v>0</v>
      </c>
      <c r="D51" s="19">
        <f>'Куколівський ЗЗСО'!D46</f>
        <v>0</v>
      </c>
      <c r="E51" s="4"/>
      <c r="F51" s="4"/>
    </row>
    <row r="52" spans="1:7" ht="18.75" x14ac:dyDescent="0.3">
      <c r="A52" s="11" t="s">
        <v>9</v>
      </c>
      <c r="B52" s="16">
        <v>2275</v>
      </c>
      <c r="C52" s="19">
        <f>'Куколівський ЗЗСО'!C47</f>
        <v>0</v>
      </c>
      <c r="D52" s="19">
        <f>'Куколівський ЗЗСО'!D47</f>
        <v>0</v>
      </c>
      <c r="F52" s="4"/>
    </row>
    <row r="53" spans="1:7" ht="18.75" x14ac:dyDescent="0.3">
      <c r="A53" s="10" t="s">
        <v>14</v>
      </c>
      <c r="B53" s="16">
        <v>2800</v>
      </c>
      <c r="C53" s="19">
        <f>'Куколівський ЗЗСО'!C48</f>
        <v>0</v>
      </c>
      <c r="D53" s="19">
        <f>'Куколівський ЗЗСО'!D48</f>
        <v>0</v>
      </c>
      <c r="F53" s="4"/>
    </row>
    <row r="54" spans="1:7" ht="56.25" x14ac:dyDescent="0.3">
      <c r="A54" s="10" t="s">
        <v>11</v>
      </c>
      <c r="B54" s="16">
        <v>3110</v>
      </c>
      <c r="C54" s="19">
        <f>'Д.Надіївський ЗЗСО'!C51</f>
        <v>20637</v>
      </c>
      <c r="D54" s="19">
        <f>'Д.Надіївський ЗЗСО'!D51</f>
        <v>20637</v>
      </c>
      <c r="F54" s="4"/>
    </row>
    <row r="55" spans="1:7" ht="18.75" x14ac:dyDescent="0.3">
      <c r="A55" s="17" t="s">
        <v>15</v>
      </c>
      <c r="B55" s="18">
        <v>3132</v>
      </c>
      <c r="C55" s="19">
        <f>'Куколівський ЗЗСО'!C50</f>
        <v>0</v>
      </c>
      <c r="D55" s="19">
        <f>'Куколівський ЗЗСО'!D50</f>
        <v>0</v>
      </c>
      <c r="F55" s="4"/>
    </row>
    <row r="56" spans="1:7" ht="18.75" x14ac:dyDescent="0.3">
      <c r="A56" s="10" t="s">
        <v>12</v>
      </c>
      <c r="B56" s="16"/>
      <c r="C56" s="35">
        <f>SUM(C49:C55)</f>
        <v>370285.55</v>
      </c>
      <c r="D56" s="35">
        <f>SUM(D49:D55)</f>
        <v>370285.55</v>
      </c>
      <c r="F56" s="4"/>
    </row>
    <row r="57" spans="1:7" x14ac:dyDescent="0.25">
      <c r="B57"/>
    </row>
    <row r="58" spans="1:7" x14ac:dyDescent="0.25">
      <c r="B58"/>
    </row>
    <row r="59" spans="1:7" x14ac:dyDescent="0.25">
      <c r="B59"/>
    </row>
    <row r="60" spans="1:7" ht="37.5" customHeight="1" x14ac:dyDescent="0.3">
      <c r="A60" s="78" t="s">
        <v>59</v>
      </c>
      <c r="B60" s="79"/>
      <c r="C60" s="79"/>
      <c r="D60" s="79"/>
    </row>
    <row r="61" spans="1:7" ht="18.75" x14ac:dyDescent="0.3">
      <c r="A61" s="73" t="s">
        <v>30</v>
      </c>
      <c r="B61" s="74"/>
      <c r="C61" s="75" t="s">
        <v>31</v>
      </c>
      <c r="D61" s="74"/>
    </row>
    <row r="62" spans="1:7" ht="18.75" x14ac:dyDescent="0.3">
      <c r="A62" s="10" t="s">
        <v>39</v>
      </c>
      <c r="B62" s="28">
        <v>2210</v>
      </c>
      <c r="C62" s="68">
        <f>'Д.Надіївський ЗЗСО'!C58:D58+'Попельнастівський ЗЗСО'!C61:D61+'Олександрівський ЗЗСО'!C63:D63+'Ульянівський ЗЗСО'!C60:D60+'Ч.Кам"янський ЗЗСО'!C69:D69</f>
        <v>14415.5</v>
      </c>
      <c r="D62" s="68"/>
      <c r="E62" s="4"/>
      <c r="G62" s="4"/>
    </row>
    <row r="63" spans="1:7" ht="18.75" x14ac:dyDescent="0.3">
      <c r="A63" s="10" t="s">
        <v>75</v>
      </c>
      <c r="B63" s="28">
        <v>2210</v>
      </c>
      <c r="C63" s="62">
        <f>'Д.Надіївський ЗЗСО'!C62:D62+'Попельнастівський ЗЗСО'!C77:D77+'Куколівський ЗЗСО'!C77:D77+'Олександрівський ЗЗСО'!D73+'Ульянівський ЗЗСО'!C69:D69+'Ч.Кам"янський ЗЗСО'!C71:D71+'Щасливська філія'!C70:D70</f>
        <v>304717.58999999997</v>
      </c>
      <c r="D63" s="63"/>
      <c r="E63" s="4"/>
      <c r="G63" s="4"/>
    </row>
    <row r="64" spans="1:7" ht="18.75" x14ac:dyDescent="0.3">
      <c r="A64" s="10" t="s">
        <v>36</v>
      </c>
      <c r="B64" s="28">
        <v>2210</v>
      </c>
      <c r="C64" s="68">
        <v>0</v>
      </c>
      <c r="D64" s="68"/>
      <c r="E64" s="4"/>
      <c r="G64" s="27"/>
    </row>
    <row r="65" spans="1:7" ht="18.75" x14ac:dyDescent="0.3">
      <c r="A65" s="10" t="s">
        <v>74</v>
      </c>
      <c r="B65" s="48">
        <v>3110</v>
      </c>
      <c r="C65" s="68">
        <f>'Д.Надіївський ЗЗСО'!D77</f>
        <v>20637</v>
      </c>
      <c r="D65" s="68"/>
      <c r="G65" s="4"/>
    </row>
    <row r="66" spans="1:7" ht="18.75" x14ac:dyDescent="0.3">
      <c r="A66" s="10" t="s">
        <v>32</v>
      </c>
      <c r="B66" s="28">
        <v>2210</v>
      </c>
      <c r="C66" s="68">
        <v>0</v>
      </c>
      <c r="D66" s="68"/>
      <c r="F66" s="4"/>
    </row>
    <row r="67" spans="1:7" ht="18.75" x14ac:dyDescent="0.3">
      <c r="A67" s="10" t="s">
        <v>40</v>
      </c>
      <c r="B67" s="28">
        <v>2210</v>
      </c>
      <c r="C67" s="68">
        <f>'Олександрівський ЗЗСО'!C71:D71</f>
        <v>0</v>
      </c>
      <c r="D67" s="68"/>
    </row>
    <row r="68" spans="1:7" ht="18.75" x14ac:dyDescent="0.3">
      <c r="A68" s="10" t="s">
        <v>35</v>
      </c>
      <c r="B68" s="28">
        <v>3110</v>
      </c>
      <c r="C68" s="68">
        <f>'Попельнастівський ЗЗСО'!C66:D66+'Куколівський ЗЗСО'!C66:D66+'Олександрівський ЗЗСО'!C68:D68+'Ульянівський ЗЗСО'!C65:D65+'Ч.Кам"янський ЗЗСО'!C64:D64+'Щасливська філія'!C66:D66</f>
        <v>0</v>
      </c>
      <c r="D68" s="68"/>
      <c r="E68" s="4"/>
    </row>
    <row r="69" spans="1:7" ht="18.75" x14ac:dyDescent="0.3">
      <c r="A69" s="10" t="s">
        <v>37</v>
      </c>
      <c r="B69" s="28">
        <v>2210</v>
      </c>
      <c r="C69" s="68">
        <f>'Попельнастівський ЗЗСО'!C67:D67+'Куколівський ЗЗСО'!C67:D67+'Олександрівський ЗЗСО'!C69:D69+'Ульянівський ЗЗСО'!C66:D66+'Ч.Кам"янський ЗЗСО'!C65:D65+'Щасливська філія'!C67:D67</f>
        <v>0</v>
      </c>
      <c r="D69" s="68"/>
      <c r="G69" s="4"/>
    </row>
    <row r="70" spans="1:7" ht="18.75" x14ac:dyDescent="0.3">
      <c r="A70" s="10" t="s">
        <v>38</v>
      </c>
      <c r="B70" s="28">
        <v>2210</v>
      </c>
      <c r="C70" s="68">
        <f>'Попельнастівський ЗЗСО'!C68:D68+'Куколівський ЗЗСО'!C68:D68+'Олександрівський ЗЗСО'!C70:D70+'Ульянівський ЗЗСО'!C67:D67+'Ч.Кам"янський ЗЗСО'!C66:D66+'Щасливська філія'!C68:D68</f>
        <v>0</v>
      </c>
      <c r="D70" s="68"/>
    </row>
    <row r="71" spans="1:7" ht="18.75" x14ac:dyDescent="0.3">
      <c r="A71" s="10" t="s">
        <v>50</v>
      </c>
      <c r="B71" s="28">
        <v>2240</v>
      </c>
      <c r="C71" s="68">
        <v>0</v>
      </c>
      <c r="D71" s="68"/>
    </row>
    <row r="72" spans="1:7" ht="18.75" x14ac:dyDescent="0.3">
      <c r="A72" s="10" t="s">
        <v>42</v>
      </c>
      <c r="B72" s="28">
        <v>2230</v>
      </c>
      <c r="C72" s="68">
        <f>'Д.Надіївський ЗЗСО'!C69:D69+'Попельнастівський ЗЗСО'!C70:D70+'Куколівський ЗЗСО'!C71:D71+'Олександрівський ЗЗСО'!C74:D74+'Ульянівський ЗЗСО'!C71:D71+'Ч.Кам"янський ЗЗСО'!C68:D68+'Щасливська філія'!C72:D72</f>
        <v>0</v>
      </c>
      <c r="D72" s="68"/>
    </row>
    <row r="73" spans="1:7" ht="18.75" x14ac:dyDescent="0.3">
      <c r="A73" s="10" t="s">
        <v>62</v>
      </c>
      <c r="B73" s="28">
        <v>2210</v>
      </c>
      <c r="C73" s="68">
        <v>0</v>
      </c>
      <c r="D73" s="68"/>
    </row>
    <row r="74" spans="1:7" ht="18.75" x14ac:dyDescent="0.3">
      <c r="A74" s="10" t="s">
        <v>49</v>
      </c>
      <c r="B74" s="28">
        <v>2210</v>
      </c>
      <c r="C74" s="68">
        <f>'Д.Надіївський ЗЗСО'!C76:D76+'Попельнастівський ЗЗСО'!C76+'Попельнастівський ЗЗСО'!D76+'Куколівський ЗЗСО'!C81:D81+'Олександрівський ЗЗСО'!C72:D72+'Ульянівський ЗЗСО'!C70:D70+'Ч.Кам"янський ЗЗСО'!C70:D70+'Щасливська філія'!C71:D71</f>
        <v>30515.46</v>
      </c>
      <c r="D74" s="68"/>
    </row>
    <row r="75" spans="1:7" ht="18.75" x14ac:dyDescent="0.3">
      <c r="A75" s="10" t="s">
        <v>47</v>
      </c>
      <c r="B75" s="28">
        <v>2210</v>
      </c>
      <c r="C75" s="68">
        <f>'Попельнастівський ЗЗСО'!C72:D72+'Куколівський ЗЗСО'!C73:D73+'Олександрівський ЗЗСО'!C76:D76+'Ульянівський ЗЗСО'!C73:D73+'Ч.Кам"янський ЗЗСО'!C73:D73+'Щасливська філія'!C74:D74</f>
        <v>0</v>
      </c>
      <c r="D75" s="68"/>
    </row>
    <row r="76" spans="1:7" ht="18.75" x14ac:dyDescent="0.3">
      <c r="A76" s="10" t="s">
        <v>46</v>
      </c>
      <c r="B76" s="28">
        <v>2210</v>
      </c>
      <c r="C76" s="68">
        <f>'Попельнастівський ЗЗСО'!C73:D73+'Куколівський ЗЗСО'!C74:D74+'Олександрівський ЗЗСО'!C77:D77+'Ульянівський ЗЗСО'!C74:D74+'Ч.Кам"янський ЗЗСО'!C74:D74+'Щасливська філія'!C75:D75</f>
        <v>0</v>
      </c>
      <c r="D76" s="68"/>
    </row>
    <row r="77" spans="1:7" ht="18.75" x14ac:dyDescent="0.3">
      <c r="A77" s="64"/>
      <c r="B77" s="65"/>
      <c r="C77" s="69"/>
      <c r="D77" s="70"/>
    </row>
    <row r="78" spans="1:7" ht="18.75" x14ac:dyDescent="0.3">
      <c r="A78" s="64"/>
      <c r="B78" s="65"/>
      <c r="C78" s="66">
        <f>C62+C63+C64+C65+C67+C70+C71+C72+C74+C75+C76</f>
        <v>370285.55</v>
      </c>
      <c r="D78" s="67"/>
      <c r="F78" s="32"/>
      <c r="G78" s="4"/>
    </row>
    <row r="81" spans="5:5" x14ac:dyDescent="0.25">
      <c r="E81" s="4"/>
    </row>
  </sheetData>
  <mergeCells count="26">
    <mergeCell ref="A77:B77"/>
    <mergeCell ref="C77:D77"/>
    <mergeCell ref="A3:D3"/>
    <mergeCell ref="A61:B61"/>
    <mergeCell ref="C61:D61"/>
    <mergeCell ref="C62:D62"/>
    <mergeCell ref="A4:D4"/>
    <mergeCell ref="A60:D60"/>
    <mergeCell ref="A32:D32"/>
    <mergeCell ref="A45:D45"/>
    <mergeCell ref="C63:D63"/>
    <mergeCell ref="A78:B78"/>
    <mergeCell ref="C78:D78"/>
    <mergeCell ref="C67:D67"/>
    <mergeCell ref="C68:D68"/>
    <mergeCell ref="C73:D73"/>
    <mergeCell ref="C69:D69"/>
    <mergeCell ref="C71:D71"/>
    <mergeCell ref="C72:D72"/>
    <mergeCell ref="C70:D70"/>
    <mergeCell ref="C74:D74"/>
    <mergeCell ref="C75:D75"/>
    <mergeCell ref="C76:D76"/>
    <mergeCell ref="C64:D64"/>
    <mergeCell ref="C65:D65"/>
    <mergeCell ref="C66:D6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78"/>
  <sheetViews>
    <sheetView topLeftCell="A21" workbookViewId="0">
      <selection activeCell="A51" sqref="A51"/>
    </sheetView>
  </sheetViews>
  <sheetFormatPr defaultRowHeight="15" x14ac:dyDescent="0.25"/>
  <cols>
    <col min="1" max="1" width="40.85546875" style="3" customWidth="1"/>
    <col min="2" max="2" width="9.42578125" style="1" customWidth="1"/>
    <col min="3" max="3" width="17.85546875" customWidth="1"/>
    <col min="4" max="4" width="17.140625" customWidth="1"/>
    <col min="5" max="5" width="11" hidden="1" customWidth="1"/>
    <col min="6" max="6" width="14.42578125" customWidth="1"/>
    <col min="8" max="8" width="12.7109375" customWidth="1"/>
    <col min="9" max="9" width="11.28515625" customWidth="1"/>
  </cols>
  <sheetData>
    <row r="2" spans="1:6" ht="55.5" customHeight="1" x14ac:dyDescent="0.25">
      <c r="A2" s="76" t="s">
        <v>66</v>
      </c>
      <c r="B2" s="77"/>
      <c r="C2" s="77"/>
      <c r="D2" s="77"/>
    </row>
    <row r="3" spans="1:6" ht="60" customHeight="1" x14ac:dyDescent="0.35">
      <c r="A3" s="90" t="s">
        <v>69</v>
      </c>
      <c r="B3" s="91"/>
      <c r="C3" s="91"/>
      <c r="D3" s="91"/>
    </row>
    <row r="4" spans="1:6" ht="18.75" x14ac:dyDescent="0.3">
      <c r="A4" s="5"/>
      <c r="B4" s="6"/>
      <c r="C4" s="7"/>
      <c r="D4" s="7"/>
    </row>
    <row r="5" spans="1:6" ht="41.25" customHeight="1" x14ac:dyDescent="0.25">
      <c r="A5" s="88" t="s">
        <v>27</v>
      </c>
      <c r="B5" s="89"/>
      <c r="C5" s="89"/>
      <c r="D5" s="89"/>
    </row>
    <row r="6" spans="1:6" s="2" customFormat="1" ht="74.25" customHeight="1" x14ac:dyDescent="0.3">
      <c r="A6" s="8" t="s">
        <v>0</v>
      </c>
      <c r="B6" s="8" t="s">
        <v>1</v>
      </c>
      <c r="C6" s="9" t="s">
        <v>24</v>
      </c>
      <c r="D6" s="9" t="s">
        <v>16</v>
      </c>
    </row>
    <row r="7" spans="1:6" s="2" customFormat="1" ht="18.75" x14ac:dyDescent="0.3">
      <c r="A7" s="20" t="s">
        <v>23</v>
      </c>
      <c r="B7" s="15">
        <v>2111</v>
      </c>
      <c r="C7" s="40">
        <v>4425010</v>
      </c>
      <c r="D7" s="40">
        <v>3151298.14</v>
      </c>
      <c r="E7" s="24">
        <f>C7-D7</f>
        <v>1273711.8599999999</v>
      </c>
      <c r="F7" s="24">
        <f>C7-D7</f>
        <v>1273711.8599999999</v>
      </c>
    </row>
    <row r="8" spans="1:6" s="2" customFormat="1" ht="18.75" x14ac:dyDescent="0.3">
      <c r="A8" s="20" t="s">
        <v>44</v>
      </c>
      <c r="B8" s="15">
        <v>2120</v>
      </c>
      <c r="C8" s="40">
        <v>973500</v>
      </c>
      <c r="D8" s="40">
        <v>704551.89</v>
      </c>
      <c r="E8" s="24">
        <f t="shared" ref="E8:E25" si="0">C8-D8</f>
        <v>268948.11</v>
      </c>
      <c r="F8" s="24">
        <f t="shared" ref="F8:F25" si="1">C8-D8</f>
        <v>268948.11</v>
      </c>
    </row>
    <row r="9" spans="1:6" ht="37.5" x14ac:dyDescent="0.3">
      <c r="A9" s="10" t="s">
        <v>2</v>
      </c>
      <c r="B9" s="15">
        <v>2210</v>
      </c>
      <c r="C9" s="59">
        <v>139660</v>
      </c>
      <c r="D9" s="51">
        <v>44000.1</v>
      </c>
      <c r="E9" s="24">
        <f t="shared" si="0"/>
        <v>95659.9</v>
      </c>
      <c r="F9" s="24">
        <f t="shared" si="1"/>
        <v>95659.9</v>
      </c>
    </row>
    <row r="10" spans="1:6" ht="18.75" x14ac:dyDescent="0.3">
      <c r="A10" s="10" t="s">
        <v>3</v>
      </c>
      <c r="B10" s="15">
        <v>2230</v>
      </c>
      <c r="C10" s="43">
        <v>110900</v>
      </c>
      <c r="D10" s="43">
        <v>13889.1</v>
      </c>
      <c r="E10" s="24">
        <f t="shared" si="0"/>
        <v>97010.9</v>
      </c>
      <c r="F10" s="24">
        <f t="shared" si="1"/>
        <v>97010.9</v>
      </c>
    </row>
    <row r="11" spans="1:6" ht="37.5" x14ac:dyDescent="0.3">
      <c r="A11" s="10" t="s">
        <v>4</v>
      </c>
      <c r="B11" s="15">
        <v>2240</v>
      </c>
      <c r="C11" s="43">
        <v>247640</v>
      </c>
      <c r="D11" s="43">
        <v>171769.24</v>
      </c>
      <c r="E11" s="24">
        <f t="shared" si="0"/>
        <v>75870.760000000009</v>
      </c>
      <c r="F11" s="24">
        <f t="shared" si="1"/>
        <v>75870.760000000009</v>
      </c>
    </row>
    <row r="12" spans="1:6" ht="37.5" x14ac:dyDescent="0.3">
      <c r="A12" s="10" t="s">
        <v>60</v>
      </c>
      <c r="B12" s="15">
        <v>2220</v>
      </c>
      <c r="C12" s="19"/>
      <c r="D12" s="19"/>
      <c r="E12" s="24">
        <f t="shared" si="0"/>
        <v>0</v>
      </c>
      <c r="F12" s="24">
        <f t="shared" si="1"/>
        <v>0</v>
      </c>
    </row>
    <row r="13" spans="1:6" ht="18.75" x14ac:dyDescent="0.3">
      <c r="A13" s="10" t="s">
        <v>5</v>
      </c>
      <c r="B13" s="15">
        <v>2271</v>
      </c>
      <c r="C13" s="19"/>
      <c r="D13" s="19"/>
      <c r="E13" s="24">
        <f t="shared" si="0"/>
        <v>0</v>
      </c>
      <c r="F13" s="24">
        <f t="shared" si="1"/>
        <v>0</v>
      </c>
    </row>
    <row r="14" spans="1:6" ht="37.5" x14ac:dyDescent="0.3">
      <c r="A14" s="10" t="s">
        <v>6</v>
      </c>
      <c r="B14" s="15">
        <v>2272</v>
      </c>
      <c r="C14" s="19"/>
      <c r="D14" s="19"/>
      <c r="E14" s="24">
        <f t="shared" si="0"/>
        <v>0</v>
      </c>
      <c r="F14" s="24">
        <f t="shared" si="1"/>
        <v>0</v>
      </c>
    </row>
    <row r="15" spans="1:6" ht="18.75" x14ac:dyDescent="0.3">
      <c r="A15" s="10" t="s">
        <v>7</v>
      </c>
      <c r="B15" s="15">
        <v>2273</v>
      </c>
      <c r="C15" s="43">
        <v>130650</v>
      </c>
      <c r="D15" s="43">
        <v>63939.19</v>
      </c>
      <c r="E15" s="24">
        <f t="shared" si="0"/>
        <v>66710.81</v>
      </c>
      <c r="F15" s="24">
        <f t="shared" si="1"/>
        <v>66710.81</v>
      </c>
    </row>
    <row r="16" spans="1:6" ht="18.75" x14ac:dyDescent="0.3">
      <c r="A16" s="10" t="s">
        <v>8</v>
      </c>
      <c r="B16" s="15">
        <v>2274</v>
      </c>
      <c r="C16" s="43">
        <v>900</v>
      </c>
      <c r="D16" s="43">
        <v>375.28</v>
      </c>
      <c r="E16" s="24">
        <f t="shared" si="0"/>
        <v>524.72</v>
      </c>
      <c r="F16" s="24">
        <f t="shared" si="1"/>
        <v>524.72</v>
      </c>
    </row>
    <row r="17" spans="1:9" ht="18.75" x14ac:dyDescent="0.3">
      <c r="A17" s="10" t="s">
        <v>9</v>
      </c>
      <c r="B17" s="15">
        <v>2275</v>
      </c>
      <c r="C17" s="43">
        <v>232140</v>
      </c>
      <c r="D17" s="43">
        <v>232080</v>
      </c>
      <c r="E17" s="24">
        <f t="shared" si="0"/>
        <v>60</v>
      </c>
      <c r="F17" s="24">
        <f t="shared" si="1"/>
        <v>60</v>
      </c>
    </row>
    <row r="18" spans="1:9" ht="36" customHeight="1" x14ac:dyDescent="0.3">
      <c r="A18" s="10" t="s">
        <v>10</v>
      </c>
      <c r="B18" s="15">
        <v>2282</v>
      </c>
      <c r="C18" s="43">
        <v>3270</v>
      </c>
      <c r="D18" s="43">
        <v>3270</v>
      </c>
      <c r="E18" s="24">
        <f t="shared" si="0"/>
        <v>0</v>
      </c>
      <c r="F18" s="24">
        <f t="shared" si="1"/>
        <v>0</v>
      </c>
    </row>
    <row r="19" spans="1:9" ht="18" customHeight="1" x14ac:dyDescent="0.3">
      <c r="A19" s="10" t="s">
        <v>13</v>
      </c>
      <c r="B19" s="15">
        <v>2730</v>
      </c>
      <c r="C19" s="43"/>
      <c r="D19" s="43"/>
      <c r="E19" s="24">
        <f t="shared" si="0"/>
        <v>0</v>
      </c>
      <c r="F19" s="24">
        <f t="shared" si="1"/>
        <v>0</v>
      </c>
    </row>
    <row r="20" spans="1:9" ht="15.75" customHeight="1" x14ac:dyDescent="0.3">
      <c r="A20" s="10" t="s">
        <v>14</v>
      </c>
      <c r="B20" s="15">
        <v>2800</v>
      </c>
      <c r="C20" s="43">
        <v>10100</v>
      </c>
      <c r="D20" s="43">
        <v>9901.77</v>
      </c>
      <c r="E20" s="24">
        <f t="shared" si="0"/>
        <v>198.22999999999956</v>
      </c>
      <c r="F20" s="24">
        <f t="shared" si="1"/>
        <v>198.22999999999956</v>
      </c>
    </row>
    <row r="21" spans="1:9" ht="36" customHeight="1" x14ac:dyDescent="0.3">
      <c r="A21" s="10" t="s">
        <v>11</v>
      </c>
      <c r="B21" s="15">
        <v>3110</v>
      </c>
      <c r="C21" s="43"/>
      <c r="D21" s="43"/>
      <c r="E21" s="24">
        <f t="shared" si="0"/>
        <v>0</v>
      </c>
      <c r="F21" s="24">
        <f t="shared" si="1"/>
        <v>0</v>
      </c>
      <c r="H21" s="7"/>
    </row>
    <row r="22" spans="1:9" ht="37.5" x14ac:dyDescent="0.3">
      <c r="A22" s="10" t="s">
        <v>20</v>
      </c>
      <c r="B22" s="15">
        <v>3122</v>
      </c>
      <c r="C22" s="43"/>
      <c r="D22" s="43"/>
      <c r="E22" s="24">
        <f t="shared" si="0"/>
        <v>0</v>
      </c>
      <c r="F22" s="24">
        <f t="shared" si="1"/>
        <v>0</v>
      </c>
    </row>
    <row r="23" spans="1:9" ht="37.5" x14ac:dyDescent="0.3">
      <c r="A23" s="10" t="s">
        <v>21</v>
      </c>
      <c r="B23" s="15">
        <v>3132</v>
      </c>
      <c r="C23" s="43"/>
      <c r="D23" s="43"/>
      <c r="E23" s="24">
        <f t="shared" si="0"/>
        <v>0</v>
      </c>
      <c r="F23" s="24">
        <f t="shared" si="1"/>
        <v>0</v>
      </c>
    </row>
    <row r="24" spans="1:9" ht="37.5" x14ac:dyDescent="0.3">
      <c r="A24" s="10" t="s">
        <v>45</v>
      </c>
      <c r="B24" s="15">
        <v>3142</v>
      </c>
      <c r="C24" s="43"/>
      <c r="D24" s="43"/>
      <c r="E24" s="24">
        <f t="shared" si="0"/>
        <v>0</v>
      </c>
      <c r="F24" s="24">
        <f t="shared" si="1"/>
        <v>0</v>
      </c>
    </row>
    <row r="25" spans="1:9" ht="18.75" x14ac:dyDescent="0.3">
      <c r="A25" s="10" t="s">
        <v>12</v>
      </c>
      <c r="B25" s="15"/>
      <c r="C25" s="44">
        <f>C7+C8+C9+C10+C11+C12+C13+C14+C15+C16+C17+C18+C19+C20+C21+C22+C23+C24</f>
        <v>6273770</v>
      </c>
      <c r="D25" s="45">
        <f>SUM(D7:D24)</f>
        <v>4395074.71</v>
      </c>
      <c r="E25" s="24">
        <f t="shared" si="0"/>
        <v>1878695.29</v>
      </c>
      <c r="F25" s="24">
        <f t="shared" si="1"/>
        <v>1878695.29</v>
      </c>
      <c r="I25" s="4"/>
    </row>
    <row r="26" spans="1:9" x14ac:dyDescent="0.25">
      <c r="C26" s="4"/>
      <c r="D26" s="4"/>
    </row>
    <row r="27" spans="1:9" ht="28.5" customHeight="1" x14ac:dyDescent="0.25">
      <c r="A27" s="76" t="s">
        <v>28</v>
      </c>
      <c r="B27" s="80"/>
      <c r="C27" s="80"/>
      <c r="D27" s="80"/>
    </row>
    <row r="28" spans="1:9" x14ac:dyDescent="0.25">
      <c r="D28" s="25"/>
    </row>
    <row r="29" spans="1:9" ht="75" x14ac:dyDescent="0.3">
      <c r="A29" s="14" t="s">
        <v>0</v>
      </c>
      <c r="B29" s="14" t="s">
        <v>1</v>
      </c>
      <c r="C29" s="9" t="s">
        <v>24</v>
      </c>
      <c r="D29" s="9" t="s">
        <v>17</v>
      </c>
    </row>
    <row r="30" spans="1:9" ht="37.5" x14ac:dyDescent="0.3">
      <c r="A30" s="10" t="s">
        <v>2</v>
      </c>
      <c r="B30" s="16">
        <v>2210</v>
      </c>
      <c r="C30" s="34"/>
      <c r="D30" s="19"/>
      <c r="F30" s="24"/>
    </row>
    <row r="31" spans="1:9" ht="18.75" hidden="1" x14ac:dyDescent="0.3">
      <c r="A31" s="11" t="s">
        <v>3</v>
      </c>
      <c r="B31" s="16">
        <v>2230</v>
      </c>
      <c r="C31" s="34"/>
      <c r="D31" s="19"/>
      <c r="F31" s="24"/>
    </row>
    <row r="32" spans="1:9" ht="18.75" hidden="1" x14ac:dyDescent="0.3">
      <c r="A32" s="11" t="s">
        <v>4</v>
      </c>
      <c r="B32" s="16">
        <v>2240</v>
      </c>
      <c r="C32" s="36"/>
      <c r="D32" s="19"/>
      <c r="F32" s="24"/>
    </row>
    <row r="33" spans="1:6" ht="18.75" hidden="1" x14ac:dyDescent="0.3">
      <c r="A33" s="10" t="s">
        <v>14</v>
      </c>
      <c r="B33" s="16">
        <v>2800</v>
      </c>
      <c r="C33" s="34"/>
      <c r="D33" s="19"/>
      <c r="F33" s="24"/>
    </row>
    <row r="34" spans="1:6" ht="18.75" x14ac:dyDescent="0.3">
      <c r="A34" s="11" t="s">
        <v>3</v>
      </c>
      <c r="B34" s="16">
        <v>2230</v>
      </c>
      <c r="C34" s="34">
        <v>17000</v>
      </c>
      <c r="D34" s="19">
        <v>16638.64</v>
      </c>
      <c r="F34" s="24"/>
    </row>
    <row r="35" spans="1:6" ht="56.25" hidden="1" x14ac:dyDescent="0.3">
      <c r="A35" s="10" t="s">
        <v>11</v>
      </c>
      <c r="B35" s="16">
        <v>3110</v>
      </c>
      <c r="C35" s="34"/>
      <c r="D35" s="19"/>
      <c r="F35" s="24"/>
    </row>
    <row r="36" spans="1:6" ht="18.75" hidden="1" x14ac:dyDescent="0.3">
      <c r="A36" s="17" t="s">
        <v>15</v>
      </c>
      <c r="B36" s="18">
        <v>3132</v>
      </c>
      <c r="C36" s="34"/>
      <c r="D36" s="19"/>
      <c r="F36" s="24"/>
    </row>
    <row r="37" spans="1:6" ht="18.75" x14ac:dyDescent="0.3">
      <c r="A37" s="10" t="s">
        <v>12</v>
      </c>
      <c r="B37" s="16"/>
      <c r="C37" s="35">
        <f>SUM(C30:C36)</f>
        <v>17000</v>
      </c>
      <c r="D37" s="35">
        <f>SUM(D30:D36)</f>
        <v>16638.64</v>
      </c>
      <c r="F37" s="24"/>
    </row>
    <row r="38" spans="1:6" ht="18.75" x14ac:dyDescent="0.3">
      <c r="A38" s="5"/>
      <c r="B38" s="23"/>
      <c r="C38" s="31"/>
      <c r="D38" s="31"/>
      <c r="F38" s="24"/>
    </row>
    <row r="39" spans="1:6" x14ac:dyDescent="0.25">
      <c r="A39" s="1"/>
      <c r="B39"/>
      <c r="C39" s="4"/>
      <c r="D39" s="4"/>
    </row>
    <row r="40" spans="1:6" x14ac:dyDescent="0.25">
      <c r="A40" s="1"/>
      <c r="B40"/>
      <c r="C40" s="4"/>
      <c r="D40" s="4"/>
    </row>
    <row r="41" spans="1:6" ht="33.75" customHeight="1" x14ac:dyDescent="0.3">
      <c r="A41" s="78" t="s">
        <v>29</v>
      </c>
      <c r="B41" s="78"/>
      <c r="C41" s="78"/>
      <c r="D41" s="78"/>
    </row>
    <row r="42" spans="1:6" x14ac:dyDescent="0.25">
      <c r="A42" s="1"/>
      <c r="B42"/>
      <c r="C42" s="4"/>
      <c r="D42" s="4"/>
    </row>
    <row r="43" spans="1:6" ht="75" x14ac:dyDescent="0.3">
      <c r="A43" s="14" t="s">
        <v>0</v>
      </c>
      <c r="B43" s="14" t="s">
        <v>1</v>
      </c>
      <c r="C43" s="9" t="s">
        <v>24</v>
      </c>
      <c r="D43" s="9" t="s">
        <v>17</v>
      </c>
    </row>
    <row r="44" spans="1:6" ht="37.5" x14ac:dyDescent="0.3">
      <c r="A44" s="10" t="s">
        <v>2</v>
      </c>
      <c r="B44" s="16">
        <v>2210</v>
      </c>
      <c r="C44" s="34">
        <v>11110.12</v>
      </c>
      <c r="D44" s="34">
        <v>11110.12</v>
      </c>
      <c r="F44" s="24"/>
    </row>
    <row r="45" spans="1:6" ht="18.75" x14ac:dyDescent="0.3">
      <c r="A45" s="11" t="s">
        <v>3</v>
      </c>
      <c r="B45" s="16">
        <v>2230</v>
      </c>
      <c r="C45" s="34"/>
      <c r="D45" s="34"/>
      <c r="F45" s="24"/>
    </row>
    <row r="46" spans="1:6" ht="18.75" hidden="1" x14ac:dyDescent="0.3">
      <c r="A46" s="11" t="s">
        <v>4</v>
      </c>
      <c r="B46" s="16">
        <v>2240</v>
      </c>
      <c r="C46" s="34"/>
      <c r="D46" s="34"/>
      <c r="F46" s="24"/>
    </row>
    <row r="47" spans="1:6" ht="18.75" hidden="1" x14ac:dyDescent="0.3">
      <c r="A47" s="11" t="s">
        <v>9</v>
      </c>
      <c r="B47" s="16">
        <v>2275</v>
      </c>
      <c r="C47" s="34"/>
      <c r="D47" s="34"/>
      <c r="F47" s="24"/>
    </row>
    <row r="48" spans="1:6" ht="18.75" hidden="1" x14ac:dyDescent="0.3">
      <c r="A48" s="10" t="s">
        <v>14</v>
      </c>
      <c r="B48" s="16">
        <v>2800</v>
      </c>
      <c r="C48" s="34"/>
      <c r="D48" s="34"/>
      <c r="F48" s="24"/>
    </row>
    <row r="49" spans="1:6" ht="56.25" hidden="1" x14ac:dyDescent="0.3">
      <c r="A49" s="10" t="s">
        <v>11</v>
      </c>
      <c r="B49" s="16">
        <v>3110</v>
      </c>
      <c r="C49" s="34"/>
      <c r="D49" s="34"/>
      <c r="F49" s="24"/>
    </row>
    <row r="50" spans="1:6" ht="18.75" hidden="1" x14ac:dyDescent="0.3">
      <c r="A50" s="17" t="s">
        <v>15</v>
      </c>
      <c r="B50" s="18">
        <v>3132</v>
      </c>
      <c r="C50" s="19"/>
      <c r="D50" s="19"/>
      <c r="F50" s="24"/>
    </row>
    <row r="51" spans="1:6" ht="56.25" x14ac:dyDescent="0.3">
      <c r="A51" s="10" t="s">
        <v>11</v>
      </c>
      <c r="B51" s="18">
        <v>3110</v>
      </c>
      <c r="C51" s="19">
        <v>20637</v>
      </c>
      <c r="D51" s="19">
        <v>20637</v>
      </c>
      <c r="F51" s="24"/>
    </row>
    <row r="52" spans="1:6" ht="18.75" x14ac:dyDescent="0.3">
      <c r="A52" s="10" t="s">
        <v>12</v>
      </c>
      <c r="B52" s="16"/>
      <c r="C52" s="35">
        <f>SUM(C44:C51)</f>
        <v>31747.120000000003</v>
      </c>
      <c r="D52" s="35">
        <f>SUM(D44:D51)</f>
        <v>31747.120000000003</v>
      </c>
      <c r="F52" s="24"/>
    </row>
    <row r="53" spans="1:6" ht="18.75" x14ac:dyDescent="0.3">
      <c r="A53" s="5"/>
      <c r="B53" s="23"/>
      <c r="C53" s="31"/>
      <c r="D53" s="31"/>
      <c r="F53" s="24"/>
    </row>
    <row r="55" spans="1:6" ht="34.5" customHeight="1" x14ac:dyDescent="0.3">
      <c r="A55" s="78" t="s">
        <v>58</v>
      </c>
      <c r="B55" s="79"/>
      <c r="C55" s="79"/>
      <c r="D55" s="79"/>
    </row>
    <row r="57" spans="1:6" ht="18.75" x14ac:dyDescent="0.3">
      <c r="A57" s="73" t="s">
        <v>30</v>
      </c>
      <c r="B57" s="74"/>
      <c r="C57" s="75" t="s">
        <v>31</v>
      </c>
      <c r="D57" s="74"/>
    </row>
    <row r="58" spans="1:6" ht="18.75" x14ac:dyDescent="0.3">
      <c r="A58" s="10" t="s">
        <v>39</v>
      </c>
      <c r="B58" s="28">
        <v>2210</v>
      </c>
      <c r="C58" s="87">
        <v>720</v>
      </c>
      <c r="D58" s="87"/>
    </row>
    <row r="59" spans="1:6" ht="18.75" hidden="1" x14ac:dyDescent="0.3">
      <c r="A59" s="10" t="s">
        <v>33</v>
      </c>
      <c r="B59" s="28">
        <v>2210</v>
      </c>
      <c r="C59" s="83"/>
      <c r="D59" s="84"/>
    </row>
    <row r="60" spans="1:6" ht="18.75" hidden="1" x14ac:dyDescent="0.3">
      <c r="A60" s="10" t="s">
        <v>36</v>
      </c>
      <c r="B60" s="28">
        <v>2210</v>
      </c>
      <c r="C60" s="83"/>
      <c r="D60" s="84"/>
    </row>
    <row r="61" spans="1:6" ht="18.75" hidden="1" x14ac:dyDescent="0.3">
      <c r="A61" s="10" t="s">
        <v>41</v>
      </c>
      <c r="B61" s="29">
        <v>3110.221</v>
      </c>
      <c r="C61" s="83"/>
      <c r="D61" s="84"/>
    </row>
    <row r="62" spans="1:6" ht="18.75" x14ac:dyDescent="0.3">
      <c r="A62" s="10" t="s">
        <v>73</v>
      </c>
      <c r="B62" s="28">
        <v>2210</v>
      </c>
      <c r="C62" s="83">
        <f>6882+2448</f>
        <v>9330</v>
      </c>
      <c r="D62" s="84"/>
    </row>
    <row r="63" spans="1:6" ht="18.75" hidden="1" x14ac:dyDescent="0.3">
      <c r="A63" s="10" t="s">
        <v>34</v>
      </c>
      <c r="B63" s="28">
        <v>2210</v>
      </c>
      <c r="C63" s="83"/>
      <c r="D63" s="84"/>
    </row>
    <row r="64" spans="1:6" ht="18.75" hidden="1" x14ac:dyDescent="0.3">
      <c r="A64" s="10" t="s">
        <v>40</v>
      </c>
      <c r="B64" s="28">
        <v>2210</v>
      </c>
      <c r="C64" s="83"/>
      <c r="D64" s="84"/>
    </row>
    <row r="65" spans="1:4" ht="18.75" hidden="1" x14ac:dyDescent="0.3">
      <c r="A65" s="10" t="s">
        <v>35</v>
      </c>
      <c r="B65" s="28">
        <v>3110</v>
      </c>
      <c r="C65" s="83"/>
      <c r="D65" s="84"/>
    </row>
    <row r="66" spans="1:4" ht="18.75" hidden="1" x14ac:dyDescent="0.3">
      <c r="A66" s="10" t="s">
        <v>37</v>
      </c>
      <c r="B66" s="28">
        <v>2210</v>
      </c>
      <c r="C66" s="83"/>
      <c r="D66" s="84"/>
    </row>
    <row r="67" spans="1:4" ht="18.75" hidden="1" x14ac:dyDescent="0.3">
      <c r="A67" s="10" t="s">
        <v>38</v>
      </c>
      <c r="B67" s="28">
        <v>2210</v>
      </c>
      <c r="C67" s="83"/>
      <c r="D67" s="84"/>
    </row>
    <row r="68" spans="1:4" ht="18.75" hidden="1" x14ac:dyDescent="0.3">
      <c r="A68" s="10" t="s">
        <v>50</v>
      </c>
      <c r="B68" s="28">
        <v>2240</v>
      </c>
      <c r="C68" s="83"/>
      <c r="D68" s="84"/>
    </row>
    <row r="69" spans="1:4" ht="18.75" x14ac:dyDescent="0.3">
      <c r="A69" s="10" t="s">
        <v>42</v>
      </c>
      <c r="B69" s="28">
        <v>2230</v>
      </c>
      <c r="C69" s="83"/>
      <c r="D69" s="84"/>
    </row>
    <row r="70" spans="1:4" ht="18.75" hidden="1" x14ac:dyDescent="0.3">
      <c r="A70" s="10" t="s">
        <v>43</v>
      </c>
      <c r="B70" s="28">
        <v>2210</v>
      </c>
      <c r="C70" s="83"/>
      <c r="D70" s="84"/>
    </row>
    <row r="71" spans="1:4" ht="18.75" hidden="1" x14ac:dyDescent="0.3">
      <c r="A71" s="10" t="s">
        <v>49</v>
      </c>
      <c r="B71" s="28">
        <v>2210</v>
      </c>
      <c r="C71" s="83"/>
      <c r="D71" s="84"/>
    </row>
    <row r="72" spans="1:4" ht="18.75" hidden="1" x14ac:dyDescent="0.3">
      <c r="A72" s="10" t="s">
        <v>47</v>
      </c>
      <c r="B72" s="28">
        <v>2210</v>
      </c>
      <c r="C72" s="83"/>
      <c r="D72" s="84"/>
    </row>
    <row r="73" spans="1:4" ht="18.75" hidden="1" x14ac:dyDescent="0.3">
      <c r="A73" s="10" t="s">
        <v>46</v>
      </c>
      <c r="B73" s="28">
        <v>2210</v>
      </c>
      <c r="C73" s="83"/>
      <c r="D73" s="84"/>
    </row>
    <row r="74" spans="1:4" ht="18.75" hidden="1" x14ac:dyDescent="0.3">
      <c r="A74" s="10" t="s">
        <v>48</v>
      </c>
      <c r="B74" s="16">
        <v>2210</v>
      </c>
      <c r="C74" s="83"/>
      <c r="D74" s="84"/>
    </row>
    <row r="75" spans="1:4" ht="18.75" hidden="1" x14ac:dyDescent="0.3">
      <c r="A75" s="64"/>
      <c r="B75" s="65"/>
      <c r="C75" s="83"/>
      <c r="D75" s="84"/>
    </row>
    <row r="76" spans="1:4" ht="18.75" x14ac:dyDescent="0.3">
      <c r="A76" s="10" t="s">
        <v>49</v>
      </c>
      <c r="B76" s="57">
        <v>2210</v>
      </c>
      <c r="C76" s="85">
        <v>1060.1199999999999</v>
      </c>
      <c r="D76" s="86"/>
    </row>
    <row r="77" spans="1:4" ht="18.75" x14ac:dyDescent="0.3">
      <c r="A77" s="17" t="s">
        <v>74</v>
      </c>
      <c r="B77" s="18">
        <v>3110</v>
      </c>
      <c r="C77" s="54"/>
      <c r="D77" s="58">
        <v>20637</v>
      </c>
    </row>
    <row r="78" spans="1:4" ht="18.75" x14ac:dyDescent="0.3">
      <c r="A78" s="64"/>
      <c r="B78" s="65"/>
      <c r="C78" s="81">
        <f>SUM(C58:D77)</f>
        <v>31747.119999999999</v>
      </c>
      <c r="D78" s="82"/>
    </row>
  </sheetData>
  <mergeCells count="30">
    <mergeCell ref="A2:D2"/>
    <mergeCell ref="A5:D5"/>
    <mergeCell ref="A27:D27"/>
    <mergeCell ref="A41:D41"/>
    <mergeCell ref="A55:D55"/>
    <mergeCell ref="A3:D3"/>
    <mergeCell ref="A57:B57"/>
    <mergeCell ref="C57:D57"/>
    <mergeCell ref="C58:D58"/>
    <mergeCell ref="C66:D66"/>
    <mergeCell ref="C67:D67"/>
    <mergeCell ref="C62:D62"/>
    <mergeCell ref="C63:D63"/>
    <mergeCell ref="C59:D59"/>
    <mergeCell ref="C60:D60"/>
    <mergeCell ref="C61:D61"/>
    <mergeCell ref="C68:D68"/>
    <mergeCell ref="C64:D64"/>
    <mergeCell ref="C65:D65"/>
    <mergeCell ref="C69:D69"/>
    <mergeCell ref="C70:D70"/>
    <mergeCell ref="A78:B78"/>
    <mergeCell ref="C78:D78"/>
    <mergeCell ref="C71:D71"/>
    <mergeCell ref="C72:D72"/>
    <mergeCell ref="C73:D73"/>
    <mergeCell ref="C74:D74"/>
    <mergeCell ref="A75:B75"/>
    <mergeCell ref="C75:D75"/>
    <mergeCell ref="C76:D7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80"/>
  <sheetViews>
    <sheetView topLeftCell="A46" workbookViewId="0">
      <selection activeCell="C85" sqref="C85"/>
    </sheetView>
  </sheetViews>
  <sheetFormatPr defaultRowHeight="15" x14ac:dyDescent="0.25"/>
  <cols>
    <col min="1" max="1" width="40.85546875" style="3" customWidth="1"/>
    <col min="2" max="2" width="8.85546875" style="1" customWidth="1"/>
    <col min="3" max="3" width="17.28515625" customWidth="1"/>
    <col min="4" max="4" width="14.7109375" customWidth="1"/>
    <col min="5" max="5" width="10.7109375" hidden="1" customWidth="1"/>
    <col min="6" max="6" width="11.7109375" customWidth="1"/>
    <col min="8" max="8" width="12.140625" customWidth="1"/>
  </cols>
  <sheetData>
    <row r="2" spans="1:6" ht="54.75" customHeight="1" x14ac:dyDescent="0.25">
      <c r="A2" s="76" t="s">
        <v>67</v>
      </c>
      <c r="B2" s="77"/>
      <c r="C2" s="77"/>
      <c r="D2" s="77"/>
    </row>
    <row r="3" spans="1:6" ht="64.5" customHeight="1" x14ac:dyDescent="0.35">
      <c r="A3" s="90" t="s">
        <v>70</v>
      </c>
      <c r="B3" s="91"/>
      <c r="C3" s="91"/>
      <c r="D3" s="91"/>
    </row>
    <row r="4" spans="1:6" ht="18.75" x14ac:dyDescent="0.3">
      <c r="A4" s="5"/>
      <c r="B4" s="6"/>
      <c r="C4" s="7"/>
      <c r="D4" s="7"/>
    </row>
    <row r="5" spans="1:6" ht="45" customHeight="1" x14ac:dyDescent="0.25">
      <c r="A5" s="88" t="s">
        <v>27</v>
      </c>
      <c r="B5" s="89"/>
      <c r="C5" s="89"/>
      <c r="D5" s="89"/>
    </row>
    <row r="6" spans="1:6" s="2" customFormat="1" ht="78" customHeight="1" x14ac:dyDescent="0.3">
      <c r="A6" s="8" t="s">
        <v>0</v>
      </c>
      <c r="B6" s="8" t="s">
        <v>1</v>
      </c>
      <c r="C6" s="9" t="s">
        <v>24</v>
      </c>
      <c r="D6" s="9" t="s">
        <v>16</v>
      </c>
    </row>
    <row r="7" spans="1:6" s="2" customFormat="1" ht="18.75" x14ac:dyDescent="0.3">
      <c r="A7" s="20" t="s">
        <v>23</v>
      </c>
      <c r="B7" s="15">
        <v>2111</v>
      </c>
      <c r="C7" s="40">
        <v>4568970</v>
      </c>
      <c r="D7" s="40">
        <v>3287034.91</v>
      </c>
      <c r="E7" s="24">
        <f>C7-D7</f>
        <v>1281935.0899999999</v>
      </c>
      <c r="F7" s="24">
        <f>C7-D7</f>
        <v>1281935.0899999999</v>
      </c>
    </row>
    <row r="8" spans="1:6" s="2" customFormat="1" ht="18.75" x14ac:dyDescent="0.3">
      <c r="A8" s="20" t="s">
        <v>44</v>
      </c>
      <c r="B8" s="15">
        <v>2120</v>
      </c>
      <c r="C8" s="40">
        <v>1005180</v>
      </c>
      <c r="D8" s="40">
        <v>713434.99</v>
      </c>
      <c r="E8" s="24">
        <f t="shared" ref="E8:E25" si="0">C8-D8</f>
        <v>291745.01</v>
      </c>
      <c r="F8" s="24">
        <f t="shared" ref="F8:F25" si="1">C8-D8</f>
        <v>291745.01</v>
      </c>
    </row>
    <row r="9" spans="1:6" ht="37.5" x14ac:dyDescent="0.3">
      <c r="A9" s="10" t="s">
        <v>2</v>
      </c>
      <c r="B9" s="15">
        <v>2210</v>
      </c>
      <c r="C9" s="43">
        <v>93480</v>
      </c>
      <c r="D9" s="43">
        <v>84164.02</v>
      </c>
      <c r="E9" s="24">
        <f t="shared" si="0"/>
        <v>9315.9799999999959</v>
      </c>
      <c r="F9" s="24">
        <f t="shared" si="1"/>
        <v>9315.9799999999959</v>
      </c>
    </row>
    <row r="10" spans="1:6" ht="18.75" x14ac:dyDescent="0.3">
      <c r="A10" s="10" t="s">
        <v>3</v>
      </c>
      <c r="B10" s="15">
        <v>2230</v>
      </c>
      <c r="C10" s="43">
        <v>143800</v>
      </c>
      <c r="D10" s="43">
        <v>19623.04</v>
      </c>
      <c r="E10" s="24">
        <f t="shared" si="0"/>
        <v>124176.95999999999</v>
      </c>
      <c r="F10" s="24">
        <f t="shared" si="1"/>
        <v>124176.95999999999</v>
      </c>
    </row>
    <row r="11" spans="1:6" ht="37.5" x14ac:dyDescent="0.3">
      <c r="A11" s="10" t="s">
        <v>4</v>
      </c>
      <c r="B11" s="15">
        <v>2240</v>
      </c>
      <c r="C11" s="43">
        <v>869520</v>
      </c>
      <c r="D11" s="43">
        <v>192101.58</v>
      </c>
      <c r="E11" s="24">
        <f t="shared" si="0"/>
        <v>677418.42</v>
      </c>
      <c r="F11" s="24">
        <f t="shared" si="1"/>
        <v>677418.42</v>
      </c>
    </row>
    <row r="12" spans="1:6" ht="37.5" x14ac:dyDescent="0.3">
      <c r="A12" s="10" t="s">
        <v>60</v>
      </c>
      <c r="B12" s="15">
        <v>2220</v>
      </c>
      <c r="C12" s="43"/>
      <c r="D12" s="43"/>
      <c r="E12" s="24">
        <f t="shared" si="0"/>
        <v>0</v>
      </c>
      <c r="F12" s="24">
        <f t="shared" si="1"/>
        <v>0</v>
      </c>
    </row>
    <row r="13" spans="1:6" ht="18.75" x14ac:dyDescent="0.3">
      <c r="A13" s="10" t="s">
        <v>5</v>
      </c>
      <c r="B13" s="15">
        <v>2271</v>
      </c>
      <c r="C13" s="43"/>
      <c r="D13" s="43"/>
      <c r="E13" s="24">
        <f t="shared" si="0"/>
        <v>0</v>
      </c>
      <c r="F13" s="24">
        <f t="shared" si="1"/>
        <v>0</v>
      </c>
    </row>
    <row r="14" spans="1:6" ht="37.5" x14ac:dyDescent="0.3">
      <c r="A14" s="10" t="s">
        <v>6</v>
      </c>
      <c r="B14" s="15">
        <v>2272</v>
      </c>
      <c r="C14" s="43"/>
      <c r="D14" s="43"/>
      <c r="E14" s="24">
        <f t="shared" si="0"/>
        <v>0</v>
      </c>
      <c r="F14" s="24">
        <f t="shared" si="1"/>
        <v>0</v>
      </c>
    </row>
    <row r="15" spans="1:6" ht="18.75" x14ac:dyDescent="0.3">
      <c r="A15" s="10" t="s">
        <v>7</v>
      </c>
      <c r="B15" s="15">
        <v>2273</v>
      </c>
      <c r="C15" s="43">
        <v>85330</v>
      </c>
      <c r="D15" s="43">
        <v>38336.31</v>
      </c>
      <c r="E15" s="24">
        <f t="shared" si="0"/>
        <v>46993.69</v>
      </c>
      <c r="F15" s="24">
        <f t="shared" si="1"/>
        <v>46993.69</v>
      </c>
    </row>
    <row r="16" spans="1:6" ht="18.75" x14ac:dyDescent="0.3">
      <c r="A16" s="10" t="s">
        <v>8</v>
      </c>
      <c r="B16" s="15">
        <v>2274</v>
      </c>
      <c r="C16" s="43">
        <v>323970</v>
      </c>
      <c r="D16" s="43">
        <v>323966.83</v>
      </c>
      <c r="E16" s="24">
        <f t="shared" si="0"/>
        <v>3.1699999999837019</v>
      </c>
      <c r="F16" s="24">
        <f t="shared" si="1"/>
        <v>3.1699999999837019</v>
      </c>
    </row>
    <row r="17" spans="1:8" ht="18.75" x14ac:dyDescent="0.3">
      <c r="A17" s="10" t="s">
        <v>9</v>
      </c>
      <c r="B17" s="15">
        <v>2275</v>
      </c>
      <c r="C17" s="43">
        <v>50</v>
      </c>
      <c r="D17" s="43"/>
      <c r="E17" s="24">
        <f t="shared" si="0"/>
        <v>50</v>
      </c>
      <c r="F17" s="24">
        <f t="shared" si="1"/>
        <v>50</v>
      </c>
    </row>
    <row r="18" spans="1:8" ht="33" customHeight="1" x14ac:dyDescent="0.3">
      <c r="A18" s="10" t="s">
        <v>10</v>
      </c>
      <c r="B18" s="15">
        <v>2282</v>
      </c>
      <c r="C18" s="43">
        <v>3600</v>
      </c>
      <c r="D18" s="43">
        <v>3557.7</v>
      </c>
      <c r="E18" s="24">
        <f t="shared" si="0"/>
        <v>42.300000000000182</v>
      </c>
      <c r="F18" s="24">
        <f t="shared" si="1"/>
        <v>42.300000000000182</v>
      </c>
    </row>
    <row r="19" spans="1:8" ht="18" customHeight="1" x14ac:dyDescent="0.3">
      <c r="A19" s="10" t="s">
        <v>13</v>
      </c>
      <c r="B19" s="15">
        <v>2730</v>
      </c>
      <c r="C19" s="43"/>
      <c r="D19" s="43"/>
      <c r="E19" s="24">
        <f t="shared" si="0"/>
        <v>0</v>
      </c>
      <c r="F19" s="24">
        <f t="shared" si="1"/>
        <v>0</v>
      </c>
    </row>
    <row r="20" spans="1:8" ht="15.75" customHeight="1" x14ac:dyDescent="0.3">
      <c r="A20" s="10" t="s">
        <v>14</v>
      </c>
      <c r="B20" s="15">
        <v>2800</v>
      </c>
      <c r="C20" s="43">
        <v>800</v>
      </c>
      <c r="D20" s="43">
        <v>791.28</v>
      </c>
      <c r="E20" s="24">
        <f t="shared" si="0"/>
        <v>8.7200000000000273</v>
      </c>
      <c r="F20" s="24">
        <f t="shared" si="1"/>
        <v>8.7200000000000273</v>
      </c>
    </row>
    <row r="21" spans="1:8" ht="36.75" customHeight="1" x14ac:dyDescent="0.3">
      <c r="A21" s="10" t="s">
        <v>11</v>
      </c>
      <c r="B21" s="15">
        <v>3110</v>
      </c>
      <c r="C21" s="43"/>
      <c r="D21" s="43"/>
      <c r="E21" s="24">
        <f t="shared" si="0"/>
        <v>0</v>
      </c>
      <c r="F21" s="24">
        <f t="shared" si="1"/>
        <v>0</v>
      </c>
      <c r="H21" s="7"/>
    </row>
    <row r="22" spans="1:8" ht="37.5" x14ac:dyDescent="0.3">
      <c r="A22" s="10" t="s">
        <v>20</v>
      </c>
      <c r="B22" s="15">
        <v>3122</v>
      </c>
      <c r="C22" s="43"/>
      <c r="D22" s="43"/>
      <c r="E22" s="24">
        <f t="shared" si="0"/>
        <v>0</v>
      </c>
      <c r="F22" s="24">
        <f t="shared" si="1"/>
        <v>0</v>
      </c>
    </row>
    <row r="23" spans="1:8" ht="37.5" x14ac:dyDescent="0.3">
      <c r="A23" s="10" t="s">
        <v>21</v>
      </c>
      <c r="B23" s="15">
        <v>3132</v>
      </c>
      <c r="C23" s="43"/>
      <c r="D23" s="43"/>
      <c r="E23" s="24">
        <f t="shared" si="0"/>
        <v>0</v>
      </c>
      <c r="F23" s="24">
        <f t="shared" si="1"/>
        <v>0</v>
      </c>
    </row>
    <row r="24" spans="1:8" ht="37.5" x14ac:dyDescent="0.3">
      <c r="A24" s="10" t="s">
        <v>45</v>
      </c>
      <c r="B24" s="15">
        <v>3142</v>
      </c>
      <c r="C24" s="43"/>
      <c r="D24" s="43"/>
      <c r="E24" s="24">
        <f t="shared" si="0"/>
        <v>0</v>
      </c>
      <c r="F24" s="24">
        <f t="shared" si="1"/>
        <v>0</v>
      </c>
    </row>
    <row r="25" spans="1:8" ht="18.75" x14ac:dyDescent="0.3">
      <c r="A25" s="10" t="s">
        <v>12</v>
      </c>
      <c r="B25" s="16"/>
      <c r="C25" s="46">
        <f>SUM(C7:C24)</f>
        <v>7094700</v>
      </c>
      <c r="D25" s="47">
        <f>SUM(D7:D24)</f>
        <v>4663010.66</v>
      </c>
      <c r="E25" s="24">
        <f t="shared" si="0"/>
        <v>2431689.34</v>
      </c>
      <c r="F25" s="24">
        <f t="shared" si="1"/>
        <v>2431689.34</v>
      </c>
    </row>
    <row r="26" spans="1:8" x14ac:dyDescent="0.25">
      <c r="C26" s="4"/>
      <c r="D26" s="4"/>
    </row>
    <row r="27" spans="1:8" x14ac:dyDescent="0.25">
      <c r="C27" s="4"/>
      <c r="D27" s="4"/>
    </row>
    <row r="28" spans="1:8" ht="30.75" customHeight="1" x14ac:dyDescent="0.25">
      <c r="A28" s="76" t="s">
        <v>28</v>
      </c>
      <c r="B28" s="80"/>
      <c r="C28" s="80"/>
      <c r="D28" s="80"/>
      <c r="F28" s="33">
        <v>43834</v>
      </c>
    </row>
    <row r="29" spans="1:8" x14ac:dyDescent="0.25">
      <c r="D29" s="25"/>
    </row>
    <row r="30" spans="1:8" ht="75" x14ac:dyDescent="0.3">
      <c r="A30" s="14" t="s">
        <v>0</v>
      </c>
      <c r="B30" s="14" t="s">
        <v>1</v>
      </c>
      <c r="C30" s="9" t="s">
        <v>24</v>
      </c>
      <c r="D30" s="9" t="s">
        <v>17</v>
      </c>
    </row>
    <row r="31" spans="1:8" ht="37.5" x14ac:dyDescent="0.3">
      <c r="A31" s="10" t="s">
        <v>2</v>
      </c>
      <c r="B31" s="16">
        <v>2210</v>
      </c>
      <c r="C31" s="34"/>
      <c r="D31" s="34"/>
      <c r="F31" s="24"/>
    </row>
    <row r="32" spans="1:8" ht="18.75" x14ac:dyDescent="0.3">
      <c r="A32" s="11" t="s">
        <v>3</v>
      </c>
      <c r="B32" s="16">
        <v>2230</v>
      </c>
      <c r="C32" s="36">
        <v>17500</v>
      </c>
      <c r="D32" s="36">
        <v>17064.29</v>
      </c>
      <c r="F32" s="24"/>
    </row>
    <row r="33" spans="1:6" ht="18.75" hidden="1" x14ac:dyDescent="0.3">
      <c r="A33" s="11" t="s">
        <v>4</v>
      </c>
      <c r="B33" s="16">
        <v>2240</v>
      </c>
      <c r="C33" s="34"/>
      <c r="D33" s="34"/>
      <c r="F33" s="24"/>
    </row>
    <row r="34" spans="1:6" ht="18.75" hidden="1" x14ac:dyDescent="0.3">
      <c r="A34" s="10" t="s">
        <v>9</v>
      </c>
      <c r="B34" s="16">
        <v>2275</v>
      </c>
      <c r="C34" s="34"/>
      <c r="D34" s="34"/>
      <c r="F34" s="24"/>
    </row>
    <row r="35" spans="1:6" ht="18.75" hidden="1" x14ac:dyDescent="0.3">
      <c r="A35" s="10" t="s">
        <v>14</v>
      </c>
      <c r="B35" s="16">
        <v>2800</v>
      </c>
      <c r="C35" s="34"/>
      <c r="D35" s="34"/>
      <c r="F35" s="24"/>
    </row>
    <row r="36" spans="1:6" ht="56.25" hidden="1" x14ac:dyDescent="0.3">
      <c r="A36" s="10" t="s">
        <v>11</v>
      </c>
      <c r="B36" s="16">
        <v>3110</v>
      </c>
      <c r="C36" s="34"/>
      <c r="D36" s="34"/>
      <c r="F36" s="24"/>
    </row>
    <row r="37" spans="1:6" ht="18.75" hidden="1" x14ac:dyDescent="0.3">
      <c r="A37" s="17" t="s">
        <v>15</v>
      </c>
      <c r="B37" s="18">
        <v>3132</v>
      </c>
      <c r="C37" s="19"/>
      <c r="D37" s="19"/>
      <c r="F37" s="24"/>
    </row>
    <row r="38" spans="1:6" ht="18.75" x14ac:dyDescent="0.3">
      <c r="A38" s="10" t="s">
        <v>12</v>
      </c>
      <c r="B38" s="16"/>
      <c r="C38" s="35">
        <f>SUM(C31:C37)</f>
        <v>17500</v>
      </c>
      <c r="D38" s="35">
        <f>SUM(D31:D37)</f>
        <v>17064.29</v>
      </c>
      <c r="F38" s="24"/>
    </row>
    <row r="39" spans="1:6" x14ac:dyDescent="0.25">
      <c r="A39" s="1"/>
      <c r="B39"/>
      <c r="C39" s="4"/>
      <c r="D39" s="4"/>
    </row>
    <row r="40" spans="1:6" x14ac:dyDescent="0.25">
      <c r="A40" s="1"/>
      <c r="B40"/>
      <c r="C40" s="4"/>
      <c r="D40" s="4"/>
    </row>
    <row r="41" spans="1:6" ht="33.75" customHeight="1" x14ac:dyDescent="0.3">
      <c r="A41" s="78" t="s">
        <v>29</v>
      </c>
      <c r="B41" s="92"/>
      <c r="C41" s="92"/>
      <c r="D41" s="92"/>
    </row>
    <row r="42" spans="1:6" x14ac:dyDescent="0.25">
      <c r="A42" s="1"/>
      <c r="B42"/>
      <c r="C42" s="4"/>
      <c r="D42" s="4"/>
    </row>
    <row r="43" spans="1:6" ht="75" x14ac:dyDescent="0.3">
      <c r="A43" s="14" t="s">
        <v>0</v>
      </c>
      <c r="B43" s="14" t="s">
        <v>1</v>
      </c>
      <c r="C43" s="9" t="s">
        <v>24</v>
      </c>
      <c r="D43" s="9" t="s">
        <v>17</v>
      </c>
      <c r="F43" s="33"/>
    </row>
    <row r="44" spans="1:6" ht="37.5" hidden="1" x14ac:dyDescent="0.3">
      <c r="A44" s="10" t="s">
        <v>2</v>
      </c>
      <c r="B44" s="16">
        <v>2210</v>
      </c>
      <c r="C44" s="30"/>
      <c r="D44" s="69"/>
      <c r="E44" s="70"/>
      <c r="F44" s="24"/>
    </row>
    <row r="45" spans="1:6" ht="37.5" x14ac:dyDescent="0.3">
      <c r="A45" s="10" t="s">
        <v>2</v>
      </c>
      <c r="B45" s="16">
        <v>2210</v>
      </c>
      <c r="C45" s="30">
        <v>23858.12</v>
      </c>
      <c r="D45" s="55">
        <v>23858.12</v>
      </c>
      <c r="E45" s="55"/>
      <c r="F45" s="24"/>
    </row>
    <row r="46" spans="1:6" ht="18.75" x14ac:dyDescent="0.3">
      <c r="A46" s="11" t="s">
        <v>3</v>
      </c>
      <c r="B46" s="16">
        <v>2230</v>
      </c>
      <c r="C46" s="54"/>
      <c r="D46" s="87"/>
      <c r="E46" s="87"/>
      <c r="F46" s="24"/>
    </row>
    <row r="47" spans="1:6" ht="18.75" hidden="1" x14ac:dyDescent="0.3">
      <c r="A47" s="11" t="s">
        <v>4</v>
      </c>
      <c r="B47" s="16">
        <v>2240</v>
      </c>
      <c r="C47" s="34"/>
      <c r="D47" s="56"/>
      <c r="E47" s="37"/>
      <c r="F47" s="24"/>
    </row>
    <row r="48" spans="1:6" ht="18.75" hidden="1" x14ac:dyDescent="0.3">
      <c r="A48" s="11" t="s">
        <v>9</v>
      </c>
      <c r="B48" s="16">
        <v>2275</v>
      </c>
      <c r="C48" s="34"/>
      <c r="D48" s="34"/>
      <c r="E48" s="37"/>
      <c r="F48" s="24"/>
    </row>
    <row r="49" spans="1:6" ht="18.75" hidden="1" x14ac:dyDescent="0.3">
      <c r="A49" s="10" t="s">
        <v>14</v>
      </c>
      <c r="B49" s="16">
        <v>2800</v>
      </c>
      <c r="C49" s="34"/>
      <c r="D49" s="34"/>
      <c r="E49" s="37"/>
      <c r="F49" s="24"/>
    </row>
    <row r="50" spans="1:6" ht="56.25" hidden="1" x14ac:dyDescent="0.3">
      <c r="A50" s="10" t="s">
        <v>11</v>
      </c>
      <c r="B50" s="16">
        <v>3110</v>
      </c>
      <c r="C50" s="34"/>
      <c r="D50" s="83"/>
      <c r="E50" s="84"/>
      <c r="F50" s="24"/>
    </row>
    <row r="51" spans="1:6" ht="18.75" hidden="1" x14ac:dyDescent="0.3">
      <c r="A51" s="17" t="s">
        <v>15</v>
      </c>
      <c r="B51" s="18">
        <v>3132</v>
      </c>
      <c r="C51" s="19">
        <f t="shared" ref="C51" si="2">D51</f>
        <v>0</v>
      </c>
      <c r="D51" s="19"/>
      <c r="E51" s="38"/>
      <c r="F51" s="24"/>
    </row>
    <row r="52" spans="1:6" ht="18.75" x14ac:dyDescent="0.3">
      <c r="A52" s="10" t="s">
        <v>12</v>
      </c>
      <c r="B52" s="16"/>
      <c r="C52" s="35">
        <f>SUM(C45:C46)</f>
        <v>23858.12</v>
      </c>
      <c r="D52" s="35">
        <f>SUM(D45:E46)</f>
        <v>23858.12</v>
      </c>
      <c r="E52" s="38"/>
      <c r="F52" s="24"/>
    </row>
    <row r="53" spans="1:6" ht="18.75" x14ac:dyDescent="0.3">
      <c r="A53" s="5"/>
      <c r="B53" s="23"/>
      <c r="C53" s="31"/>
      <c r="D53" s="31"/>
      <c r="F53" s="24"/>
    </row>
    <row r="54" spans="1:6" ht="18.75" x14ac:dyDescent="0.3">
      <c r="A54" s="5"/>
      <c r="B54" s="23"/>
      <c r="C54" s="31"/>
      <c r="D54" s="31"/>
      <c r="F54" s="24"/>
    </row>
    <row r="55" spans="1:6" ht="46.5" customHeight="1" x14ac:dyDescent="0.3">
      <c r="A55" s="78" t="s">
        <v>59</v>
      </c>
      <c r="B55" s="79"/>
      <c r="C55" s="79"/>
      <c r="D55" s="79"/>
    </row>
    <row r="56" spans="1:6" ht="15" customHeight="1" x14ac:dyDescent="0.3">
      <c r="A56" s="78"/>
      <c r="B56" s="92"/>
      <c r="C56" s="92"/>
      <c r="D56" s="92"/>
    </row>
    <row r="58" spans="1:6" ht="16.5" customHeight="1" x14ac:dyDescent="0.3">
      <c r="A58" s="73" t="s">
        <v>30</v>
      </c>
      <c r="B58" s="74"/>
      <c r="C58" s="75" t="s">
        <v>31</v>
      </c>
      <c r="D58" s="74"/>
    </row>
    <row r="59" spans="1:6" ht="16.5" hidden="1" customHeight="1" x14ac:dyDescent="0.3">
      <c r="A59" s="10" t="s">
        <v>39</v>
      </c>
      <c r="B59" s="28">
        <v>2210</v>
      </c>
      <c r="C59" s="68"/>
      <c r="D59" s="68"/>
    </row>
    <row r="60" spans="1:6" ht="16.5" hidden="1" customHeight="1" x14ac:dyDescent="0.3">
      <c r="A60" s="10" t="s">
        <v>33</v>
      </c>
      <c r="B60" s="28">
        <v>2210</v>
      </c>
      <c r="C60" s="93"/>
      <c r="D60" s="94"/>
    </row>
    <row r="61" spans="1:6" ht="16.5" customHeight="1" x14ac:dyDescent="0.3">
      <c r="A61" s="10" t="s">
        <v>39</v>
      </c>
      <c r="B61" s="28">
        <v>2210</v>
      </c>
      <c r="C61" s="93">
        <v>1060</v>
      </c>
      <c r="D61" s="94"/>
    </row>
    <row r="62" spans="1:6" ht="16.5" hidden="1" customHeight="1" x14ac:dyDescent="0.3">
      <c r="A62" s="10" t="s">
        <v>41</v>
      </c>
      <c r="B62" s="29" t="s">
        <v>52</v>
      </c>
      <c r="C62" s="69"/>
      <c r="D62" s="70"/>
    </row>
    <row r="63" spans="1:6" ht="16.5" hidden="1" customHeight="1" x14ac:dyDescent="0.3">
      <c r="A63" s="10" t="s">
        <v>32</v>
      </c>
      <c r="B63" s="48">
        <v>2210</v>
      </c>
      <c r="C63" s="93"/>
      <c r="D63" s="94"/>
    </row>
    <row r="64" spans="1:6" ht="16.5" hidden="1" customHeight="1" x14ac:dyDescent="0.3">
      <c r="A64" s="10" t="s">
        <v>34</v>
      </c>
      <c r="B64" s="48">
        <v>2210</v>
      </c>
      <c r="C64" s="93"/>
      <c r="D64" s="94"/>
    </row>
    <row r="65" spans="1:6" ht="16.5" hidden="1" customHeight="1" x14ac:dyDescent="0.3">
      <c r="A65" s="10" t="s">
        <v>40</v>
      </c>
      <c r="B65" s="48">
        <v>2210</v>
      </c>
      <c r="C65" s="93"/>
      <c r="D65" s="94"/>
    </row>
    <row r="66" spans="1:6" ht="16.5" hidden="1" customHeight="1" x14ac:dyDescent="0.3">
      <c r="A66" s="10" t="s">
        <v>35</v>
      </c>
      <c r="B66" s="28">
        <v>3110</v>
      </c>
      <c r="C66" s="69"/>
      <c r="D66" s="70"/>
    </row>
    <row r="67" spans="1:6" ht="16.5" hidden="1" customHeight="1" x14ac:dyDescent="0.3">
      <c r="A67" s="10" t="s">
        <v>37</v>
      </c>
      <c r="B67" s="28">
        <v>2210</v>
      </c>
      <c r="C67" s="95"/>
      <c r="D67" s="96"/>
    </row>
    <row r="68" spans="1:6" ht="16.5" hidden="1" customHeight="1" x14ac:dyDescent="0.3">
      <c r="A68" s="10" t="s">
        <v>38</v>
      </c>
      <c r="B68" s="28">
        <v>2210</v>
      </c>
      <c r="C68" s="95"/>
      <c r="D68" s="96"/>
    </row>
    <row r="69" spans="1:6" ht="16.5" hidden="1" customHeight="1" x14ac:dyDescent="0.3">
      <c r="A69" s="10" t="s">
        <v>50</v>
      </c>
      <c r="B69" s="28">
        <v>2240</v>
      </c>
      <c r="C69" s="95"/>
      <c r="D69" s="96"/>
    </row>
    <row r="70" spans="1:6" ht="16.5" customHeight="1" x14ac:dyDescent="0.3">
      <c r="A70" s="10" t="s">
        <v>42</v>
      </c>
      <c r="B70" s="28">
        <v>2230</v>
      </c>
      <c r="C70" s="83"/>
      <c r="D70" s="84"/>
      <c r="E70" s="38"/>
      <c r="F70" s="38"/>
    </row>
    <row r="71" spans="1:6" ht="18.75" hidden="1" x14ac:dyDescent="0.3">
      <c r="A71" s="10" t="s">
        <v>49</v>
      </c>
      <c r="B71" s="28">
        <v>2210</v>
      </c>
      <c r="C71" s="83"/>
      <c r="D71" s="84"/>
      <c r="E71" s="38"/>
      <c r="F71" s="38"/>
    </row>
    <row r="72" spans="1:6" ht="18.75" hidden="1" x14ac:dyDescent="0.3">
      <c r="A72" s="10" t="s">
        <v>47</v>
      </c>
      <c r="B72" s="28">
        <v>2210</v>
      </c>
      <c r="C72" s="83"/>
      <c r="D72" s="84"/>
      <c r="E72" s="38"/>
      <c r="F72" s="38"/>
    </row>
    <row r="73" spans="1:6" ht="18.75" hidden="1" x14ac:dyDescent="0.3">
      <c r="A73" s="10" t="s">
        <v>46</v>
      </c>
      <c r="B73" s="28">
        <v>2210</v>
      </c>
      <c r="C73" s="83"/>
      <c r="D73" s="84"/>
      <c r="E73" s="38"/>
      <c r="F73" s="38"/>
    </row>
    <row r="74" spans="1:6" ht="18.75" hidden="1" x14ac:dyDescent="0.3">
      <c r="A74" s="10" t="s">
        <v>48</v>
      </c>
      <c r="B74" s="16">
        <v>2210</v>
      </c>
      <c r="C74" s="83"/>
      <c r="D74" s="84"/>
      <c r="E74" s="38"/>
      <c r="F74" s="38"/>
    </row>
    <row r="75" spans="1:6" ht="18.75" hidden="1" x14ac:dyDescent="0.3">
      <c r="A75" s="64"/>
      <c r="B75" s="65"/>
      <c r="C75" s="83"/>
      <c r="D75" s="84"/>
      <c r="E75" s="38"/>
      <c r="F75" s="38"/>
    </row>
    <row r="76" spans="1:6" ht="18.75" x14ac:dyDescent="0.3">
      <c r="A76" s="10" t="s">
        <v>49</v>
      </c>
      <c r="B76" s="57">
        <v>2210</v>
      </c>
      <c r="C76" s="54"/>
      <c r="D76" s="58">
        <v>1060.1199999999999</v>
      </c>
      <c r="E76" s="38"/>
      <c r="F76" s="38"/>
    </row>
    <row r="77" spans="1:6" ht="18.75" x14ac:dyDescent="0.3">
      <c r="A77" s="10" t="s">
        <v>73</v>
      </c>
      <c r="B77" s="28">
        <v>2210</v>
      </c>
      <c r="C77" s="85">
        <f>6882+14856</f>
        <v>21738</v>
      </c>
      <c r="D77" s="86"/>
      <c r="E77" s="38"/>
      <c r="F77" s="38"/>
    </row>
    <row r="78" spans="1:6" ht="18.75" x14ac:dyDescent="0.3">
      <c r="A78" s="64"/>
      <c r="B78" s="65"/>
      <c r="C78" s="81">
        <f>SUM(C61:D77)</f>
        <v>23858.12</v>
      </c>
      <c r="D78" s="82"/>
      <c r="E78" s="38"/>
      <c r="F78" s="38"/>
    </row>
    <row r="80" spans="1:6" ht="34.5" hidden="1" customHeight="1" x14ac:dyDescent="0.3">
      <c r="A80" s="78" t="s">
        <v>53</v>
      </c>
      <c r="B80" s="92"/>
      <c r="C80" s="92"/>
      <c r="D80" s="92"/>
    </row>
  </sheetData>
  <mergeCells count="34">
    <mergeCell ref="A80:D80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3:D3"/>
    <mergeCell ref="A2:D2"/>
    <mergeCell ref="A5:D5"/>
    <mergeCell ref="A28:D28"/>
    <mergeCell ref="A41:D41"/>
    <mergeCell ref="D44:E44"/>
    <mergeCell ref="D46:E46"/>
    <mergeCell ref="D50:E50"/>
    <mergeCell ref="A55:D55"/>
    <mergeCell ref="A78:B78"/>
    <mergeCell ref="C78:D78"/>
    <mergeCell ref="C71:D71"/>
    <mergeCell ref="C72:D72"/>
    <mergeCell ref="C73:D73"/>
    <mergeCell ref="C74:D74"/>
    <mergeCell ref="A75:B75"/>
    <mergeCell ref="C75:D75"/>
    <mergeCell ref="C77:D7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84"/>
  <sheetViews>
    <sheetView topLeftCell="A13" workbookViewId="0">
      <selection activeCell="B89" sqref="B89"/>
    </sheetView>
  </sheetViews>
  <sheetFormatPr defaultRowHeight="15" x14ac:dyDescent="0.25"/>
  <cols>
    <col min="1" max="1" width="41.85546875" style="3" customWidth="1"/>
    <col min="2" max="2" width="9.140625" style="1" customWidth="1"/>
    <col min="3" max="3" width="17.85546875" customWidth="1"/>
    <col min="4" max="4" width="17" customWidth="1"/>
    <col min="5" max="5" width="11.42578125" hidden="1" customWidth="1"/>
    <col min="6" max="6" width="11.42578125" customWidth="1"/>
  </cols>
  <sheetData>
    <row r="2" spans="1:6" ht="60" customHeight="1" x14ac:dyDescent="0.25">
      <c r="A2" s="76" t="s">
        <v>67</v>
      </c>
      <c r="B2" s="77"/>
      <c r="C2" s="77"/>
      <c r="D2" s="77"/>
    </row>
    <row r="3" spans="1:6" ht="62.25" customHeight="1" x14ac:dyDescent="0.35">
      <c r="A3" s="90" t="s">
        <v>71</v>
      </c>
      <c r="B3" s="91"/>
      <c r="C3" s="91"/>
      <c r="D3" s="91"/>
    </row>
    <row r="4" spans="1:6" ht="18.75" x14ac:dyDescent="0.3">
      <c r="A4" s="5"/>
      <c r="B4" s="6"/>
      <c r="C4" s="7"/>
      <c r="D4" s="7"/>
    </row>
    <row r="5" spans="1:6" ht="41.25" customHeight="1" x14ac:dyDescent="0.25">
      <c r="A5" s="88" t="s">
        <v>27</v>
      </c>
      <c r="B5" s="89"/>
      <c r="C5" s="89"/>
      <c r="D5" s="89"/>
    </row>
    <row r="6" spans="1:6" s="2" customFormat="1" ht="75" x14ac:dyDescent="0.3">
      <c r="A6" s="8" t="s">
        <v>0</v>
      </c>
      <c r="B6" s="8" t="s">
        <v>1</v>
      </c>
      <c r="C6" s="9" t="s">
        <v>24</v>
      </c>
      <c r="D6" s="9" t="s">
        <v>16</v>
      </c>
    </row>
    <row r="7" spans="1:6" s="2" customFormat="1" ht="18.75" x14ac:dyDescent="0.3">
      <c r="A7" s="20" t="s">
        <v>23</v>
      </c>
      <c r="B7" s="15">
        <v>2111</v>
      </c>
      <c r="C7" s="40">
        <v>3568820</v>
      </c>
      <c r="D7" s="40">
        <v>2666820.79</v>
      </c>
      <c r="E7" s="24">
        <f>C7-D7</f>
        <v>901999.21</v>
      </c>
      <c r="F7" s="24">
        <f>C7-D7</f>
        <v>901999.21</v>
      </c>
    </row>
    <row r="8" spans="1:6" s="2" customFormat="1" ht="18.75" x14ac:dyDescent="0.3">
      <c r="A8" s="20" t="s">
        <v>44</v>
      </c>
      <c r="B8" s="15">
        <v>2120</v>
      </c>
      <c r="C8" s="40">
        <v>785150</v>
      </c>
      <c r="D8" s="40">
        <v>593535.63</v>
      </c>
      <c r="E8" s="24">
        <f t="shared" ref="E8:E25" si="0">C8-D8</f>
        <v>191614.37</v>
      </c>
      <c r="F8" s="24">
        <f t="shared" ref="F8:F25" si="1">C8-D8</f>
        <v>191614.37</v>
      </c>
    </row>
    <row r="9" spans="1:6" ht="37.5" x14ac:dyDescent="0.3">
      <c r="A9" s="10" t="s">
        <v>2</v>
      </c>
      <c r="B9" s="15">
        <v>2210</v>
      </c>
      <c r="C9" s="43">
        <v>131700</v>
      </c>
      <c r="D9" s="43">
        <v>20741.8</v>
      </c>
      <c r="E9" s="24">
        <f t="shared" si="0"/>
        <v>110958.2</v>
      </c>
      <c r="F9" s="24">
        <f t="shared" si="1"/>
        <v>110958.2</v>
      </c>
    </row>
    <row r="10" spans="1:6" ht="18.75" x14ac:dyDescent="0.3">
      <c r="A10" s="10" t="s">
        <v>3</v>
      </c>
      <c r="B10" s="15">
        <v>2230</v>
      </c>
      <c r="C10" s="43">
        <v>85300</v>
      </c>
      <c r="D10" s="43">
        <v>12546.85</v>
      </c>
      <c r="E10" s="24">
        <f t="shared" si="0"/>
        <v>72753.149999999994</v>
      </c>
      <c r="F10" s="24">
        <f t="shared" si="1"/>
        <v>72753.149999999994</v>
      </c>
    </row>
    <row r="11" spans="1:6" ht="37.5" x14ac:dyDescent="0.3">
      <c r="A11" s="10" t="s">
        <v>4</v>
      </c>
      <c r="B11" s="15">
        <v>2240</v>
      </c>
      <c r="C11" s="43">
        <v>266120</v>
      </c>
      <c r="D11" s="43">
        <v>189668.84</v>
      </c>
      <c r="E11" s="24">
        <f t="shared" si="0"/>
        <v>76451.16</v>
      </c>
      <c r="F11" s="24">
        <f t="shared" si="1"/>
        <v>76451.16</v>
      </c>
    </row>
    <row r="12" spans="1:6" ht="37.5" x14ac:dyDescent="0.3">
      <c r="A12" s="10" t="s">
        <v>60</v>
      </c>
      <c r="B12" s="15">
        <v>2220</v>
      </c>
      <c r="C12" s="43"/>
      <c r="D12" s="43"/>
      <c r="E12" s="24">
        <f t="shared" si="0"/>
        <v>0</v>
      </c>
      <c r="F12" s="24">
        <f t="shared" si="1"/>
        <v>0</v>
      </c>
    </row>
    <row r="13" spans="1:6" ht="18.75" x14ac:dyDescent="0.3">
      <c r="A13" s="10" t="s">
        <v>5</v>
      </c>
      <c r="B13" s="15">
        <v>2271</v>
      </c>
      <c r="C13" s="43"/>
      <c r="D13" s="43"/>
      <c r="E13" s="24">
        <f t="shared" si="0"/>
        <v>0</v>
      </c>
      <c r="F13" s="24">
        <f t="shared" si="1"/>
        <v>0</v>
      </c>
    </row>
    <row r="14" spans="1:6" ht="37.5" x14ac:dyDescent="0.3">
      <c r="A14" s="10" t="s">
        <v>6</v>
      </c>
      <c r="B14" s="15">
        <v>2272</v>
      </c>
      <c r="C14" s="43">
        <v>9850</v>
      </c>
      <c r="D14" s="43">
        <v>2475.1999999999998</v>
      </c>
      <c r="E14" s="24">
        <f t="shared" si="0"/>
        <v>7374.8</v>
      </c>
      <c r="F14" s="24">
        <f t="shared" si="1"/>
        <v>7374.8</v>
      </c>
    </row>
    <row r="15" spans="1:6" ht="18.75" x14ac:dyDescent="0.3">
      <c r="A15" s="10" t="s">
        <v>7</v>
      </c>
      <c r="B15" s="15">
        <v>2273</v>
      </c>
      <c r="C15" s="43">
        <v>75720</v>
      </c>
      <c r="D15" s="43">
        <v>19870.54</v>
      </c>
      <c r="E15" s="24">
        <f t="shared" si="0"/>
        <v>55849.46</v>
      </c>
      <c r="F15" s="24">
        <f t="shared" si="1"/>
        <v>55849.46</v>
      </c>
    </row>
    <row r="16" spans="1:6" ht="18.75" x14ac:dyDescent="0.3">
      <c r="A16" s="10" t="s">
        <v>8</v>
      </c>
      <c r="B16" s="15">
        <v>2274</v>
      </c>
      <c r="C16" s="43">
        <v>381840</v>
      </c>
      <c r="D16" s="43">
        <v>361776.01</v>
      </c>
      <c r="E16" s="24">
        <f t="shared" si="0"/>
        <v>20063.989999999991</v>
      </c>
      <c r="F16" s="24">
        <f t="shared" si="1"/>
        <v>20063.989999999991</v>
      </c>
    </row>
    <row r="17" spans="1:9" ht="18.75" x14ac:dyDescent="0.3">
      <c r="A17" s="10" t="s">
        <v>9</v>
      </c>
      <c r="B17" s="15">
        <v>2275</v>
      </c>
      <c r="C17" s="43">
        <v>1100</v>
      </c>
      <c r="D17" s="43">
        <v>1000</v>
      </c>
      <c r="E17" s="24">
        <f t="shared" si="0"/>
        <v>100</v>
      </c>
      <c r="F17" s="24">
        <f t="shared" si="1"/>
        <v>100</v>
      </c>
    </row>
    <row r="18" spans="1:9" ht="33" customHeight="1" x14ac:dyDescent="0.3">
      <c r="A18" s="10" t="s">
        <v>10</v>
      </c>
      <c r="B18" s="15">
        <v>2282</v>
      </c>
      <c r="C18" s="43">
        <v>2900</v>
      </c>
      <c r="D18" s="43">
        <v>2690</v>
      </c>
      <c r="E18" s="24">
        <f t="shared" si="0"/>
        <v>210</v>
      </c>
      <c r="F18" s="24">
        <f t="shared" si="1"/>
        <v>210</v>
      </c>
    </row>
    <row r="19" spans="1:9" ht="18" customHeight="1" x14ac:dyDescent="0.3">
      <c r="A19" s="10" t="s">
        <v>13</v>
      </c>
      <c r="B19" s="15">
        <v>2730</v>
      </c>
      <c r="C19" s="43"/>
      <c r="D19" s="43"/>
      <c r="E19" s="24">
        <f t="shared" si="0"/>
        <v>0</v>
      </c>
      <c r="F19" s="24">
        <f t="shared" si="1"/>
        <v>0</v>
      </c>
    </row>
    <row r="20" spans="1:9" ht="15.75" customHeight="1" x14ac:dyDescent="0.3">
      <c r="A20" s="10" t="s">
        <v>14</v>
      </c>
      <c r="B20" s="15">
        <v>2800</v>
      </c>
      <c r="C20" s="43">
        <v>900</v>
      </c>
      <c r="D20" s="43">
        <v>857.21</v>
      </c>
      <c r="E20" s="24">
        <f t="shared" si="0"/>
        <v>42.789999999999964</v>
      </c>
      <c r="F20" s="24">
        <f t="shared" si="1"/>
        <v>42.789999999999964</v>
      </c>
    </row>
    <row r="21" spans="1:9" ht="36.75" customHeight="1" x14ac:dyDescent="0.3">
      <c r="A21" s="10" t="s">
        <v>11</v>
      </c>
      <c r="B21" s="15">
        <v>3110</v>
      </c>
      <c r="C21" s="43"/>
      <c r="D21" s="43"/>
      <c r="E21" s="24">
        <f t="shared" si="0"/>
        <v>0</v>
      </c>
      <c r="F21" s="24">
        <f t="shared" si="1"/>
        <v>0</v>
      </c>
      <c r="H21" s="7"/>
    </row>
    <row r="22" spans="1:9" ht="37.5" x14ac:dyDescent="0.3">
      <c r="A22" s="10" t="s">
        <v>20</v>
      </c>
      <c r="B22" s="15">
        <v>3122</v>
      </c>
      <c r="C22" s="43"/>
      <c r="D22" s="43"/>
      <c r="E22" s="24">
        <f t="shared" si="0"/>
        <v>0</v>
      </c>
      <c r="F22" s="24">
        <f t="shared" si="1"/>
        <v>0</v>
      </c>
      <c r="I22" t="s">
        <v>18</v>
      </c>
    </row>
    <row r="23" spans="1:9" ht="37.5" x14ac:dyDescent="0.3">
      <c r="A23" s="10" t="s">
        <v>21</v>
      </c>
      <c r="B23" s="15">
        <v>3132</v>
      </c>
      <c r="C23" s="43"/>
      <c r="D23" s="43"/>
      <c r="E23" s="24">
        <f t="shared" si="0"/>
        <v>0</v>
      </c>
      <c r="F23" s="24">
        <f t="shared" si="1"/>
        <v>0</v>
      </c>
    </row>
    <row r="24" spans="1:9" ht="37.5" x14ac:dyDescent="0.3">
      <c r="A24" s="10" t="s">
        <v>45</v>
      </c>
      <c r="B24" s="15">
        <v>3142</v>
      </c>
      <c r="C24" s="43"/>
      <c r="D24" s="43"/>
      <c r="E24" s="24">
        <f t="shared" si="0"/>
        <v>0</v>
      </c>
      <c r="F24" s="24">
        <f t="shared" si="1"/>
        <v>0</v>
      </c>
    </row>
    <row r="25" spans="1:9" ht="18.75" x14ac:dyDescent="0.3">
      <c r="A25" s="10" t="s">
        <v>12</v>
      </c>
      <c r="B25" s="16"/>
      <c r="C25" s="46">
        <f>SUM(C7:C24)</f>
        <v>5309400</v>
      </c>
      <c r="D25" s="47">
        <f>SUM(D7:D24)</f>
        <v>3871982.87</v>
      </c>
      <c r="E25" s="24">
        <f t="shared" si="0"/>
        <v>1437417.13</v>
      </c>
      <c r="F25" s="24">
        <f t="shared" si="1"/>
        <v>1437417.13</v>
      </c>
    </row>
    <row r="26" spans="1:9" x14ac:dyDescent="0.25">
      <c r="C26" s="4"/>
      <c r="D26" s="4"/>
    </row>
    <row r="27" spans="1:9" ht="30.75" customHeight="1" x14ac:dyDescent="0.25">
      <c r="A27" s="76" t="s">
        <v>28</v>
      </c>
      <c r="B27" s="80"/>
      <c r="C27" s="80"/>
      <c r="D27" s="80"/>
    </row>
    <row r="28" spans="1:9" x14ac:dyDescent="0.25">
      <c r="D28" s="25"/>
    </row>
    <row r="29" spans="1:9" ht="75" x14ac:dyDescent="0.3">
      <c r="A29" s="14" t="s">
        <v>0</v>
      </c>
      <c r="B29" s="14" t="s">
        <v>1</v>
      </c>
      <c r="C29" s="9" t="s">
        <v>24</v>
      </c>
      <c r="D29" s="9" t="s">
        <v>17</v>
      </c>
    </row>
    <row r="30" spans="1:9" ht="37.5" x14ac:dyDescent="0.3">
      <c r="A30" s="10" t="s">
        <v>2</v>
      </c>
      <c r="B30" s="16">
        <v>2210</v>
      </c>
      <c r="C30" s="30"/>
      <c r="D30" s="30"/>
      <c r="F30" s="24"/>
    </row>
    <row r="31" spans="1:9" ht="18.75" x14ac:dyDescent="0.3">
      <c r="A31" s="11" t="s">
        <v>3</v>
      </c>
      <c r="B31" s="16">
        <v>2230</v>
      </c>
      <c r="C31" s="36">
        <v>11430</v>
      </c>
      <c r="D31" s="34">
        <v>10726.83</v>
      </c>
      <c r="F31" s="24"/>
    </row>
    <row r="32" spans="1:9" ht="18.75" hidden="1" x14ac:dyDescent="0.3">
      <c r="A32" s="11" t="s">
        <v>4</v>
      </c>
      <c r="B32" s="16">
        <v>2240</v>
      </c>
      <c r="C32" s="34"/>
      <c r="D32" s="34"/>
      <c r="F32" s="24"/>
    </row>
    <row r="33" spans="1:6" ht="18.75" hidden="1" x14ac:dyDescent="0.3">
      <c r="A33" s="10" t="s">
        <v>9</v>
      </c>
      <c r="B33" s="16">
        <v>2275</v>
      </c>
      <c r="C33" s="34"/>
      <c r="D33" s="34"/>
      <c r="F33" s="24"/>
    </row>
    <row r="34" spans="1:6" ht="18.75" hidden="1" x14ac:dyDescent="0.3">
      <c r="A34" s="10" t="s">
        <v>14</v>
      </c>
      <c r="B34" s="16">
        <v>2800</v>
      </c>
      <c r="C34" s="19"/>
      <c r="D34" s="34"/>
      <c r="F34" s="24"/>
    </row>
    <row r="35" spans="1:6" ht="56.25" hidden="1" x14ac:dyDescent="0.3">
      <c r="A35" s="10" t="s">
        <v>11</v>
      </c>
      <c r="B35" s="16">
        <v>3110</v>
      </c>
      <c r="C35" s="19"/>
      <c r="D35" s="34"/>
      <c r="F35" s="24"/>
    </row>
    <row r="36" spans="1:6" ht="18.75" hidden="1" x14ac:dyDescent="0.3">
      <c r="A36" s="17" t="s">
        <v>15</v>
      </c>
      <c r="B36" s="18">
        <v>3132</v>
      </c>
      <c r="C36" s="19"/>
      <c r="D36" s="19"/>
      <c r="F36" s="24"/>
    </row>
    <row r="37" spans="1:6" ht="18.75" x14ac:dyDescent="0.3">
      <c r="A37" s="10" t="s">
        <v>12</v>
      </c>
      <c r="B37" s="16"/>
      <c r="C37" s="35">
        <f>SUM(C30:C36)</f>
        <v>11430</v>
      </c>
      <c r="D37" s="35">
        <f>SUM(D30:D36)</f>
        <v>10726.83</v>
      </c>
      <c r="F37" s="24"/>
    </row>
    <row r="38" spans="1:6" x14ac:dyDescent="0.25">
      <c r="A38" s="1"/>
      <c r="B38"/>
      <c r="C38" s="4"/>
      <c r="D38" s="4"/>
    </row>
    <row r="39" spans="1:6" x14ac:dyDescent="0.25">
      <c r="A39" s="1"/>
      <c r="B39"/>
      <c r="C39" s="4"/>
      <c r="D39" s="4"/>
    </row>
    <row r="40" spans="1:6" ht="32.25" customHeight="1" x14ac:dyDescent="0.3">
      <c r="A40" s="78" t="s">
        <v>29</v>
      </c>
      <c r="B40" s="92"/>
      <c r="C40" s="92"/>
      <c r="D40" s="92"/>
    </row>
    <row r="41" spans="1:6" x14ac:dyDescent="0.25">
      <c r="A41" s="1"/>
      <c r="B41"/>
      <c r="C41" s="4"/>
      <c r="D41" s="4"/>
    </row>
    <row r="42" spans="1:6" ht="75" x14ac:dyDescent="0.3">
      <c r="A42" s="14" t="s">
        <v>0</v>
      </c>
      <c r="B42" s="14" t="s">
        <v>1</v>
      </c>
      <c r="C42" s="9" t="s">
        <v>24</v>
      </c>
      <c r="D42" s="9" t="s">
        <v>17</v>
      </c>
    </row>
    <row r="43" spans="1:6" ht="37.5" hidden="1" x14ac:dyDescent="0.3">
      <c r="A43" s="10" t="s">
        <v>2</v>
      </c>
      <c r="B43" s="16">
        <v>2210</v>
      </c>
      <c r="C43" s="30"/>
      <c r="D43" s="30"/>
      <c r="F43" s="24"/>
    </row>
    <row r="44" spans="1:6" ht="37.5" x14ac:dyDescent="0.3">
      <c r="A44" s="10" t="s">
        <v>2</v>
      </c>
      <c r="B44" s="16">
        <v>2210</v>
      </c>
      <c r="C44" s="30">
        <v>10390.120000000001</v>
      </c>
      <c r="D44" s="30">
        <v>10390.120000000001</v>
      </c>
      <c r="F44" s="24"/>
    </row>
    <row r="45" spans="1:6" ht="18.75" x14ac:dyDescent="0.3">
      <c r="A45" s="11" t="s">
        <v>3</v>
      </c>
      <c r="B45" s="16">
        <v>2230</v>
      </c>
      <c r="C45" s="34"/>
      <c r="D45" s="34"/>
      <c r="F45" s="24"/>
    </row>
    <row r="46" spans="1:6" ht="18.75" hidden="1" x14ac:dyDescent="0.3">
      <c r="A46" s="11" t="s">
        <v>4</v>
      </c>
      <c r="B46" s="16">
        <v>2240</v>
      </c>
      <c r="C46" s="34"/>
      <c r="D46" s="34"/>
      <c r="F46" s="24"/>
    </row>
    <row r="47" spans="1:6" ht="18.75" hidden="1" x14ac:dyDescent="0.3">
      <c r="A47" s="11" t="s">
        <v>9</v>
      </c>
      <c r="B47" s="16">
        <v>2275</v>
      </c>
      <c r="C47" s="34"/>
      <c r="D47" s="34"/>
      <c r="F47" s="24"/>
    </row>
    <row r="48" spans="1:6" ht="18.75" hidden="1" x14ac:dyDescent="0.3">
      <c r="A48" s="10" t="s">
        <v>14</v>
      </c>
      <c r="B48" s="16">
        <v>2800</v>
      </c>
      <c r="C48" s="34"/>
      <c r="D48" s="34"/>
      <c r="F48" s="24"/>
    </row>
    <row r="49" spans="1:6" ht="56.25" hidden="1" x14ac:dyDescent="0.3">
      <c r="A49" s="10" t="s">
        <v>11</v>
      </c>
      <c r="B49" s="16">
        <v>3110</v>
      </c>
      <c r="C49" s="34"/>
      <c r="D49" s="34"/>
      <c r="F49" s="24"/>
    </row>
    <row r="50" spans="1:6" ht="18.75" hidden="1" x14ac:dyDescent="0.3">
      <c r="A50" s="17" t="s">
        <v>15</v>
      </c>
      <c r="B50" s="18">
        <v>3132</v>
      </c>
      <c r="C50" s="19"/>
      <c r="D50" s="19"/>
      <c r="F50" s="24"/>
    </row>
    <row r="51" spans="1:6" ht="18.75" x14ac:dyDescent="0.3">
      <c r="A51" s="10" t="s">
        <v>12</v>
      </c>
      <c r="B51" s="16"/>
      <c r="C51" s="35">
        <f>SUM(C44:C50)</f>
        <v>10390.120000000001</v>
      </c>
      <c r="D51" s="35">
        <f>SUM(D44:D50)</f>
        <v>10390.120000000001</v>
      </c>
      <c r="F51" s="24"/>
    </row>
    <row r="52" spans="1:6" ht="18.75" x14ac:dyDescent="0.3">
      <c r="A52" s="5"/>
      <c r="B52" s="23"/>
      <c r="C52" s="31"/>
      <c r="D52" s="31"/>
      <c r="F52" s="24"/>
    </row>
    <row r="53" spans="1:6" ht="18.75" x14ac:dyDescent="0.3">
      <c r="A53" s="5"/>
      <c r="B53" s="23"/>
      <c r="C53" s="31"/>
      <c r="D53" s="31"/>
      <c r="F53" s="24"/>
    </row>
    <row r="55" spans="1:6" ht="51" customHeight="1" x14ac:dyDescent="0.3">
      <c r="A55" s="78" t="s">
        <v>59</v>
      </c>
      <c r="B55" s="79"/>
      <c r="C55" s="79"/>
      <c r="D55" s="79"/>
    </row>
    <row r="56" spans="1:6" ht="17.25" customHeight="1" x14ac:dyDescent="0.3">
      <c r="A56" s="78"/>
      <c r="B56" s="92"/>
      <c r="C56" s="92"/>
      <c r="D56" s="92"/>
    </row>
    <row r="58" spans="1:6" ht="18.75" x14ac:dyDescent="0.3">
      <c r="A58" s="73" t="s">
        <v>30</v>
      </c>
      <c r="B58" s="74"/>
      <c r="C58" s="75" t="s">
        <v>31</v>
      </c>
      <c r="D58" s="74"/>
    </row>
    <row r="59" spans="1:6" ht="18.75" hidden="1" x14ac:dyDescent="0.3">
      <c r="A59" s="10" t="s">
        <v>39</v>
      </c>
      <c r="B59" s="28">
        <v>2210</v>
      </c>
      <c r="C59" s="68"/>
      <c r="D59" s="68"/>
    </row>
    <row r="60" spans="1:6" ht="18.75" hidden="1" x14ac:dyDescent="0.3">
      <c r="A60" s="10" t="s">
        <v>33</v>
      </c>
      <c r="B60" s="28">
        <v>2210</v>
      </c>
      <c r="C60" s="93"/>
      <c r="D60" s="94"/>
    </row>
    <row r="61" spans="1:6" ht="18.75" hidden="1" x14ac:dyDescent="0.3">
      <c r="A61" s="10" t="s">
        <v>36</v>
      </c>
      <c r="B61" s="28">
        <v>2210</v>
      </c>
      <c r="C61" s="69"/>
      <c r="D61" s="70"/>
    </row>
    <row r="62" spans="1:6" ht="18.75" hidden="1" x14ac:dyDescent="0.3">
      <c r="A62" s="10" t="s">
        <v>41</v>
      </c>
      <c r="B62" s="29">
        <v>3110.221</v>
      </c>
      <c r="C62" s="95"/>
      <c r="D62" s="96"/>
    </row>
    <row r="63" spans="1:6" ht="18.75" hidden="1" x14ac:dyDescent="0.3">
      <c r="A63" s="10" t="s">
        <v>32</v>
      </c>
      <c r="B63" s="28">
        <v>2210</v>
      </c>
      <c r="C63" s="95"/>
      <c r="D63" s="96"/>
    </row>
    <row r="64" spans="1:6" ht="18.75" hidden="1" x14ac:dyDescent="0.3">
      <c r="A64" s="10" t="s">
        <v>34</v>
      </c>
      <c r="B64" s="28">
        <v>2210</v>
      </c>
      <c r="C64" s="95"/>
      <c r="D64" s="96"/>
    </row>
    <row r="65" spans="1:4" ht="18.75" hidden="1" x14ac:dyDescent="0.3">
      <c r="A65" s="10" t="s">
        <v>40</v>
      </c>
      <c r="B65" s="28">
        <v>2210</v>
      </c>
      <c r="C65" s="95"/>
      <c r="D65" s="96"/>
    </row>
    <row r="66" spans="1:4" ht="18.75" hidden="1" x14ac:dyDescent="0.3">
      <c r="A66" s="10" t="s">
        <v>35</v>
      </c>
      <c r="B66" s="28">
        <v>3110</v>
      </c>
      <c r="C66" s="69"/>
      <c r="D66" s="70"/>
    </row>
    <row r="67" spans="1:4" ht="18.75" hidden="1" x14ac:dyDescent="0.3">
      <c r="A67" s="10" t="s">
        <v>37</v>
      </c>
      <c r="B67" s="28">
        <v>2210</v>
      </c>
      <c r="C67" s="95"/>
      <c r="D67" s="96"/>
    </row>
    <row r="68" spans="1:4" ht="18.75" hidden="1" x14ac:dyDescent="0.3">
      <c r="A68" s="10" t="s">
        <v>38</v>
      </c>
      <c r="B68" s="28">
        <v>2210</v>
      </c>
      <c r="C68" s="95"/>
      <c r="D68" s="96"/>
    </row>
    <row r="69" spans="1:4" ht="18.75" hidden="1" x14ac:dyDescent="0.3">
      <c r="A69" s="10" t="s">
        <v>50</v>
      </c>
      <c r="B69" s="28">
        <v>2240</v>
      </c>
      <c r="C69" s="95"/>
      <c r="D69" s="96"/>
    </row>
    <row r="70" spans="1:4" ht="18.75" x14ac:dyDescent="0.3">
      <c r="A70" s="10" t="s">
        <v>39</v>
      </c>
      <c r="B70" s="28">
        <v>2210</v>
      </c>
      <c r="C70" s="87"/>
      <c r="D70" s="87"/>
    </row>
    <row r="71" spans="1:4" ht="18.75" x14ac:dyDescent="0.3">
      <c r="A71" s="10" t="s">
        <v>33</v>
      </c>
      <c r="B71" s="28">
        <v>2210</v>
      </c>
      <c r="C71" s="83"/>
      <c r="D71" s="84"/>
    </row>
    <row r="72" spans="1:4" ht="18.75" hidden="1" customHeight="1" x14ac:dyDescent="0.3">
      <c r="A72" s="10" t="s">
        <v>36</v>
      </c>
      <c r="B72" s="28">
        <v>2210</v>
      </c>
      <c r="C72" s="83"/>
      <c r="D72" s="84"/>
    </row>
    <row r="73" spans="1:4" ht="18.75" hidden="1" customHeight="1" x14ac:dyDescent="0.3">
      <c r="A73" s="10" t="s">
        <v>41</v>
      </c>
      <c r="B73" s="29">
        <v>3110.221</v>
      </c>
      <c r="C73" s="83"/>
      <c r="D73" s="84"/>
    </row>
    <row r="74" spans="1:4" ht="18.75" hidden="1" customHeight="1" x14ac:dyDescent="0.3">
      <c r="A74" s="10" t="s">
        <v>32</v>
      </c>
      <c r="B74" s="28">
        <v>2210</v>
      </c>
      <c r="C74" s="83"/>
      <c r="D74" s="84"/>
    </row>
    <row r="75" spans="1:4" ht="18.75" hidden="1" customHeight="1" x14ac:dyDescent="0.3">
      <c r="A75" s="10" t="s">
        <v>34</v>
      </c>
      <c r="B75" s="28">
        <v>2210</v>
      </c>
      <c r="C75" s="83"/>
      <c r="D75" s="84"/>
    </row>
    <row r="76" spans="1:4" ht="18.75" hidden="1" customHeight="1" x14ac:dyDescent="0.3">
      <c r="A76" s="10" t="s">
        <v>40</v>
      </c>
      <c r="B76" s="28">
        <v>2210</v>
      </c>
      <c r="C76" s="83"/>
      <c r="D76" s="84"/>
    </row>
    <row r="77" spans="1:4" ht="18.75" customHeight="1" x14ac:dyDescent="0.3">
      <c r="A77" s="10" t="s">
        <v>73</v>
      </c>
      <c r="B77" s="28">
        <v>2210</v>
      </c>
      <c r="C77" s="85">
        <v>9330</v>
      </c>
      <c r="D77" s="86"/>
    </row>
    <row r="78" spans="1:4" ht="18.75" x14ac:dyDescent="0.3">
      <c r="A78" s="10" t="s">
        <v>35</v>
      </c>
      <c r="B78" s="28">
        <v>3110</v>
      </c>
      <c r="C78" s="83"/>
      <c r="D78" s="84"/>
    </row>
    <row r="79" spans="1:4" ht="18.75" x14ac:dyDescent="0.3">
      <c r="A79" s="10" t="s">
        <v>37</v>
      </c>
      <c r="B79" s="28">
        <v>2210</v>
      </c>
      <c r="C79" s="83"/>
      <c r="D79" s="84"/>
    </row>
    <row r="80" spans="1:4" ht="18.75" x14ac:dyDescent="0.3">
      <c r="A80" s="10" t="s">
        <v>38</v>
      </c>
      <c r="B80" s="28">
        <v>2210</v>
      </c>
      <c r="C80" s="83"/>
      <c r="D80" s="84"/>
    </row>
    <row r="81" spans="1:4" ht="18.75" x14ac:dyDescent="0.3">
      <c r="A81" s="10" t="s">
        <v>49</v>
      </c>
      <c r="B81" s="28">
        <v>2210</v>
      </c>
      <c r="C81" s="85">
        <v>1060.1199999999999</v>
      </c>
      <c r="D81" s="86"/>
    </row>
    <row r="82" spans="1:4" ht="18.75" x14ac:dyDescent="0.3">
      <c r="A82" s="10" t="s">
        <v>50</v>
      </c>
      <c r="B82" s="28">
        <v>2240</v>
      </c>
      <c r="C82" s="83"/>
      <c r="D82" s="84"/>
    </row>
    <row r="83" spans="1:4" ht="18.75" x14ac:dyDescent="0.3">
      <c r="A83" s="10" t="s">
        <v>42</v>
      </c>
      <c r="B83" s="28">
        <v>2230</v>
      </c>
      <c r="C83" s="83"/>
      <c r="D83" s="84"/>
    </row>
    <row r="84" spans="1:4" ht="18.75" x14ac:dyDescent="0.3">
      <c r="A84" s="60"/>
      <c r="B84" s="61"/>
      <c r="C84" s="62">
        <f>SUM(C70:D83)</f>
        <v>10390.119999999999</v>
      </c>
      <c r="D84" s="97"/>
    </row>
  </sheetData>
  <mergeCells count="35">
    <mergeCell ref="C74:D74"/>
    <mergeCell ref="C75:D75"/>
    <mergeCell ref="C76:D76"/>
    <mergeCell ref="C77:D77"/>
    <mergeCell ref="A55:D55"/>
    <mergeCell ref="A56:D56"/>
    <mergeCell ref="C63:D63"/>
    <mergeCell ref="C64:D64"/>
    <mergeCell ref="C60:D60"/>
    <mergeCell ref="C61:D61"/>
    <mergeCell ref="C62:D62"/>
    <mergeCell ref="A58:B58"/>
    <mergeCell ref="C58:D58"/>
    <mergeCell ref="C59:D59"/>
    <mergeCell ref="A3:D3"/>
    <mergeCell ref="A2:D2"/>
    <mergeCell ref="A5:D5"/>
    <mergeCell ref="A27:D27"/>
    <mergeCell ref="A40:D40"/>
    <mergeCell ref="C84:D84"/>
    <mergeCell ref="C81:D81"/>
    <mergeCell ref="C65:D65"/>
    <mergeCell ref="C66:D66"/>
    <mergeCell ref="C67:D67"/>
    <mergeCell ref="C68:D68"/>
    <mergeCell ref="C69:D69"/>
    <mergeCell ref="C70:D70"/>
    <mergeCell ref="C79:D79"/>
    <mergeCell ref="C80:D80"/>
    <mergeCell ref="C82:D82"/>
    <mergeCell ref="C83:D83"/>
    <mergeCell ref="C71:D71"/>
    <mergeCell ref="C78:D78"/>
    <mergeCell ref="C72:D72"/>
    <mergeCell ref="C73:D7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82"/>
  <sheetViews>
    <sheetView topLeftCell="A41" workbookViewId="0">
      <selection activeCell="C87" sqref="C87"/>
    </sheetView>
  </sheetViews>
  <sheetFormatPr defaultRowHeight="15" x14ac:dyDescent="0.25"/>
  <cols>
    <col min="1" max="1" width="40.85546875" style="3" customWidth="1"/>
    <col min="2" max="2" width="8.7109375" style="1" customWidth="1"/>
    <col min="3" max="3" width="17.85546875" customWidth="1"/>
    <col min="4" max="4" width="15" customWidth="1"/>
    <col min="5" max="5" width="10.7109375" hidden="1" customWidth="1"/>
    <col min="6" max="6" width="11.140625" customWidth="1"/>
  </cols>
  <sheetData>
    <row r="2" spans="1:6" ht="56.25" customHeight="1" x14ac:dyDescent="0.25">
      <c r="A2" s="76" t="s">
        <v>67</v>
      </c>
      <c r="B2" s="77"/>
      <c r="C2" s="77"/>
      <c r="D2" s="77"/>
    </row>
    <row r="3" spans="1:6" ht="58.5" customHeight="1" x14ac:dyDescent="0.35">
      <c r="A3" s="90" t="s">
        <v>72</v>
      </c>
      <c r="B3" s="91"/>
      <c r="C3" s="91"/>
      <c r="D3" s="91"/>
    </row>
    <row r="4" spans="1:6" ht="18.75" x14ac:dyDescent="0.3">
      <c r="A4" s="5"/>
      <c r="B4" s="6"/>
      <c r="C4" s="7"/>
      <c r="D4" s="7"/>
    </row>
    <row r="5" spans="1:6" ht="45.75" customHeight="1" x14ac:dyDescent="0.25">
      <c r="A5" s="88" t="s">
        <v>27</v>
      </c>
      <c r="B5" s="89"/>
      <c r="C5" s="89"/>
      <c r="D5" s="89"/>
    </row>
    <row r="6" spans="1:6" s="2" customFormat="1" ht="75" customHeight="1" x14ac:dyDescent="0.3">
      <c r="A6" s="8" t="s">
        <v>0</v>
      </c>
      <c r="B6" s="8" t="s">
        <v>1</v>
      </c>
      <c r="C6" s="9" t="s">
        <v>24</v>
      </c>
      <c r="D6" s="9" t="s">
        <v>16</v>
      </c>
    </row>
    <row r="7" spans="1:6" s="2" customFormat="1" ht="18.75" x14ac:dyDescent="0.3">
      <c r="A7" s="20" t="s">
        <v>23</v>
      </c>
      <c r="B7" s="15">
        <v>2111</v>
      </c>
      <c r="C7" s="40">
        <v>5823590</v>
      </c>
      <c r="D7" s="40">
        <v>4184125.33</v>
      </c>
      <c r="E7" s="24">
        <f>C7-D7</f>
        <v>1639464.67</v>
      </c>
      <c r="F7" s="24">
        <f>C7-D7</f>
        <v>1639464.67</v>
      </c>
    </row>
    <row r="8" spans="1:6" s="2" customFormat="1" ht="18.75" x14ac:dyDescent="0.3">
      <c r="A8" s="20" t="s">
        <v>44</v>
      </c>
      <c r="B8" s="15">
        <v>2120</v>
      </c>
      <c r="C8" s="40">
        <v>1281200</v>
      </c>
      <c r="D8" s="40">
        <v>895648.68</v>
      </c>
      <c r="E8" s="24">
        <f t="shared" ref="E8:E25" si="0">C8-D8</f>
        <v>385551.31999999995</v>
      </c>
      <c r="F8" s="24">
        <f t="shared" ref="F8:F25" si="1">C8-D8</f>
        <v>385551.31999999995</v>
      </c>
    </row>
    <row r="9" spans="1:6" ht="37.5" x14ac:dyDescent="0.3">
      <c r="A9" s="10" t="s">
        <v>2</v>
      </c>
      <c r="B9" s="15">
        <v>2210</v>
      </c>
      <c r="C9" s="43">
        <v>86680</v>
      </c>
      <c r="D9" s="43">
        <v>62420.4</v>
      </c>
      <c r="E9" s="24">
        <f t="shared" si="0"/>
        <v>24259.599999999999</v>
      </c>
      <c r="F9" s="24">
        <f t="shared" si="1"/>
        <v>24259.599999999999</v>
      </c>
    </row>
    <row r="10" spans="1:6" ht="18.75" x14ac:dyDescent="0.3">
      <c r="A10" s="10" t="s">
        <v>3</v>
      </c>
      <c r="B10" s="15">
        <v>2230</v>
      </c>
      <c r="C10" s="43">
        <v>169400</v>
      </c>
      <c r="D10" s="43">
        <v>50055.16</v>
      </c>
      <c r="E10" s="24">
        <f t="shared" si="0"/>
        <v>119344.84</v>
      </c>
      <c r="F10" s="24">
        <f t="shared" si="1"/>
        <v>119344.84</v>
      </c>
    </row>
    <row r="11" spans="1:6" ht="37.5" x14ac:dyDescent="0.3">
      <c r="A11" s="10" t="s">
        <v>4</v>
      </c>
      <c r="B11" s="15">
        <v>2240</v>
      </c>
      <c r="C11" s="43">
        <v>1377830</v>
      </c>
      <c r="D11" s="43">
        <v>453706.27</v>
      </c>
      <c r="E11" s="24">
        <f t="shared" si="0"/>
        <v>924123.73</v>
      </c>
      <c r="F11" s="24">
        <f t="shared" si="1"/>
        <v>924123.73</v>
      </c>
    </row>
    <row r="12" spans="1:6" ht="37.5" x14ac:dyDescent="0.3">
      <c r="A12" s="17" t="s">
        <v>60</v>
      </c>
      <c r="B12" s="15">
        <v>2220</v>
      </c>
      <c r="C12" s="43"/>
      <c r="D12" s="43"/>
      <c r="E12" s="24">
        <f t="shared" si="0"/>
        <v>0</v>
      </c>
      <c r="F12" s="24">
        <f t="shared" si="1"/>
        <v>0</v>
      </c>
    </row>
    <row r="13" spans="1:6" ht="18.75" x14ac:dyDescent="0.3">
      <c r="A13" s="10" t="s">
        <v>5</v>
      </c>
      <c r="B13" s="15">
        <v>2271</v>
      </c>
      <c r="C13" s="43"/>
      <c r="D13" s="43"/>
      <c r="E13" s="24">
        <f t="shared" si="0"/>
        <v>0</v>
      </c>
      <c r="F13" s="24">
        <f t="shared" si="1"/>
        <v>0</v>
      </c>
    </row>
    <row r="14" spans="1:6" ht="37.5" x14ac:dyDescent="0.3">
      <c r="A14" s="10" t="s">
        <v>6</v>
      </c>
      <c r="B14" s="15">
        <v>2272</v>
      </c>
      <c r="C14" s="43">
        <v>8830</v>
      </c>
      <c r="D14" s="43">
        <v>1738.8</v>
      </c>
      <c r="E14" s="24">
        <f t="shared" si="0"/>
        <v>7091.2</v>
      </c>
      <c r="F14" s="24">
        <f t="shared" si="1"/>
        <v>7091.2</v>
      </c>
    </row>
    <row r="15" spans="1:6" ht="18.75" x14ac:dyDescent="0.3">
      <c r="A15" s="10" t="s">
        <v>7</v>
      </c>
      <c r="B15" s="15">
        <v>2273</v>
      </c>
      <c r="C15" s="43">
        <v>125580</v>
      </c>
      <c r="D15" s="43">
        <v>48632.51</v>
      </c>
      <c r="E15" s="24">
        <f t="shared" si="0"/>
        <v>76947.489999999991</v>
      </c>
      <c r="F15" s="24">
        <f t="shared" si="1"/>
        <v>76947.489999999991</v>
      </c>
    </row>
    <row r="16" spans="1:6" ht="18.75" x14ac:dyDescent="0.3">
      <c r="A16" s="10" t="s">
        <v>8</v>
      </c>
      <c r="B16" s="15">
        <v>2274</v>
      </c>
      <c r="C16" s="43">
        <v>900</v>
      </c>
      <c r="D16" s="43">
        <v>375.35</v>
      </c>
      <c r="E16" s="24">
        <f t="shared" si="0"/>
        <v>524.65</v>
      </c>
      <c r="F16" s="24">
        <f t="shared" si="1"/>
        <v>524.65</v>
      </c>
    </row>
    <row r="17" spans="1:9" ht="18.75" x14ac:dyDescent="0.3">
      <c r="A17" s="10" t="s">
        <v>9</v>
      </c>
      <c r="B17" s="15">
        <v>2275</v>
      </c>
      <c r="C17" s="43">
        <v>652350</v>
      </c>
      <c r="D17" s="43">
        <v>652320</v>
      </c>
      <c r="E17" s="24">
        <f t="shared" si="0"/>
        <v>30</v>
      </c>
      <c r="F17" s="24">
        <f t="shared" si="1"/>
        <v>30</v>
      </c>
    </row>
    <row r="18" spans="1:9" ht="33" customHeight="1" x14ac:dyDescent="0.3">
      <c r="A18" s="10" t="s">
        <v>10</v>
      </c>
      <c r="B18" s="15">
        <v>2282</v>
      </c>
      <c r="C18" s="43">
        <v>3370</v>
      </c>
      <c r="D18" s="43">
        <v>2927.7</v>
      </c>
      <c r="E18" s="24">
        <f t="shared" si="0"/>
        <v>442.30000000000018</v>
      </c>
      <c r="F18" s="24">
        <f t="shared" si="1"/>
        <v>442.30000000000018</v>
      </c>
    </row>
    <row r="19" spans="1:9" ht="18" customHeight="1" x14ac:dyDescent="0.3">
      <c r="A19" s="10" t="s">
        <v>13</v>
      </c>
      <c r="B19" s="15">
        <v>2730</v>
      </c>
      <c r="C19" s="43"/>
      <c r="D19" s="43"/>
      <c r="E19" s="24">
        <f t="shared" si="0"/>
        <v>0</v>
      </c>
      <c r="F19" s="24">
        <f t="shared" si="1"/>
        <v>0</v>
      </c>
    </row>
    <row r="20" spans="1:9" ht="22.5" customHeight="1" x14ac:dyDescent="0.3">
      <c r="A20" s="10" t="s">
        <v>14</v>
      </c>
      <c r="B20" s="15">
        <v>2800</v>
      </c>
      <c r="C20" s="43">
        <v>20750</v>
      </c>
      <c r="D20" s="43">
        <v>20716.75</v>
      </c>
      <c r="E20" s="24">
        <f t="shared" si="0"/>
        <v>33.25</v>
      </c>
      <c r="F20" s="24">
        <f t="shared" si="1"/>
        <v>33.25</v>
      </c>
    </row>
    <row r="21" spans="1:9" ht="36.75" customHeight="1" x14ac:dyDescent="0.3">
      <c r="A21" s="10" t="s">
        <v>11</v>
      </c>
      <c r="B21" s="15">
        <v>3110</v>
      </c>
      <c r="C21" s="43">
        <v>59700</v>
      </c>
      <c r="D21" s="43"/>
      <c r="E21" s="24">
        <f t="shared" si="0"/>
        <v>59700</v>
      </c>
      <c r="F21" s="24">
        <f t="shared" si="1"/>
        <v>59700</v>
      </c>
      <c r="H21" s="7"/>
    </row>
    <row r="22" spans="1:9" ht="37.5" x14ac:dyDescent="0.3">
      <c r="A22" s="10" t="s">
        <v>20</v>
      </c>
      <c r="B22" s="15">
        <v>3122</v>
      </c>
      <c r="C22" s="43"/>
      <c r="D22" s="43"/>
      <c r="E22" s="24">
        <f t="shared" si="0"/>
        <v>0</v>
      </c>
      <c r="F22" s="24">
        <f t="shared" si="1"/>
        <v>0</v>
      </c>
      <c r="I22" t="s">
        <v>18</v>
      </c>
    </row>
    <row r="23" spans="1:9" ht="37.5" x14ac:dyDescent="0.3">
      <c r="A23" s="10" t="s">
        <v>21</v>
      </c>
      <c r="B23" s="15">
        <v>3132</v>
      </c>
      <c r="C23" s="43"/>
      <c r="D23" s="43"/>
      <c r="E23" s="24">
        <f t="shared" si="0"/>
        <v>0</v>
      </c>
      <c r="F23" s="24">
        <f t="shared" si="1"/>
        <v>0</v>
      </c>
    </row>
    <row r="24" spans="1:9" ht="37.5" x14ac:dyDescent="0.3">
      <c r="A24" s="10" t="s">
        <v>45</v>
      </c>
      <c r="B24" s="15">
        <v>3142</v>
      </c>
      <c r="C24" s="43"/>
      <c r="D24" s="43"/>
      <c r="E24" s="24">
        <f t="shared" si="0"/>
        <v>0</v>
      </c>
      <c r="F24" s="24">
        <f t="shared" si="1"/>
        <v>0</v>
      </c>
    </row>
    <row r="25" spans="1:9" ht="18.75" x14ac:dyDescent="0.3">
      <c r="A25" s="10" t="s">
        <v>12</v>
      </c>
      <c r="B25" s="15"/>
      <c r="C25" s="46">
        <f>SUM(C7:C24)</f>
        <v>9610180</v>
      </c>
      <c r="D25" s="46">
        <f>D7+D8+D9+D10+D11+D12+D14+D15+D17+D18+D20+D21+D16</f>
        <v>6372666.9499999993</v>
      </c>
      <c r="E25" s="24">
        <f t="shared" si="0"/>
        <v>3237513.0500000007</v>
      </c>
      <c r="F25" s="24">
        <f t="shared" si="1"/>
        <v>3237513.0500000007</v>
      </c>
    </row>
    <row r="26" spans="1:9" x14ac:dyDescent="0.25">
      <c r="C26" s="41"/>
      <c r="D26" s="41"/>
    </row>
    <row r="27" spans="1:9" ht="18.75" x14ac:dyDescent="0.3">
      <c r="A27" s="22"/>
      <c r="B27" s="23"/>
      <c r="C27" s="23"/>
      <c r="D27" s="7"/>
    </row>
    <row r="28" spans="1:9" ht="33" customHeight="1" x14ac:dyDescent="0.25">
      <c r="A28" s="76" t="s">
        <v>28</v>
      </c>
      <c r="B28" s="80"/>
      <c r="C28" s="80"/>
      <c r="D28" s="80"/>
    </row>
    <row r="29" spans="1:9" ht="18.75" x14ac:dyDescent="0.3">
      <c r="A29" s="22"/>
      <c r="B29" s="23"/>
      <c r="C29" s="23"/>
      <c r="D29" s="25"/>
    </row>
    <row r="30" spans="1:9" ht="75" x14ac:dyDescent="0.3">
      <c r="A30" s="14" t="s">
        <v>0</v>
      </c>
      <c r="B30" s="14" t="s">
        <v>1</v>
      </c>
      <c r="C30" s="9"/>
      <c r="D30" s="9" t="s">
        <v>17</v>
      </c>
    </row>
    <row r="31" spans="1:9" ht="37.5" x14ac:dyDescent="0.3">
      <c r="A31" s="10" t="s">
        <v>2</v>
      </c>
      <c r="B31" s="16">
        <v>2210</v>
      </c>
      <c r="C31" s="34">
        <v>3000</v>
      </c>
      <c r="D31" s="34"/>
      <c r="F31" s="24"/>
    </row>
    <row r="32" spans="1:9" ht="18.75" x14ac:dyDescent="0.3">
      <c r="A32" s="11" t="s">
        <v>3</v>
      </c>
      <c r="B32" s="16">
        <v>2230</v>
      </c>
      <c r="C32" s="34">
        <v>18500</v>
      </c>
      <c r="D32" s="34">
        <v>18487.830000000002</v>
      </c>
      <c r="F32" s="24"/>
    </row>
    <row r="33" spans="1:6" ht="18.75" x14ac:dyDescent="0.3">
      <c r="A33" s="11" t="s">
        <v>4</v>
      </c>
      <c r="B33" s="16">
        <v>2240</v>
      </c>
      <c r="C33" s="34"/>
      <c r="D33" s="34"/>
      <c r="F33" s="24"/>
    </row>
    <row r="34" spans="1:6" ht="18.75" hidden="1" x14ac:dyDescent="0.3">
      <c r="A34" s="11" t="s">
        <v>9</v>
      </c>
      <c r="B34" s="16">
        <v>2275</v>
      </c>
      <c r="C34" s="30"/>
      <c r="D34" s="30"/>
      <c r="F34" s="24"/>
    </row>
    <row r="35" spans="1:6" ht="18.75" hidden="1" x14ac:dyDescent="0.3">
      <c r="A35" s="10" t="s">
        <v>14</v>
      </c>
      <c r="B35" s="16">
        <v>2800</v>
      </c>
      <c r="C35" s="30"/>
      <c r="D35" s="12"/>
      <c r="F35" s="24"/>
    </row>
    <row r="36" spans="1:6" ht="56.25" hidden="1" x14ac:dyDescent="0.3">
      <c r="A36" s="10" t="s">
        <v>11</v>
      </c>
      <c r="B36" s="16">
        <v>3110</v>
      </c>
      <c r="C36" s="12"/>
      <c r="D36" s="12"/>
      <c r="F36" s="24"/>
    </row>
    <row r="37" spans="1:6" ht="18.75" hidden="1" x14ac:dyDescent="0.3">
      <c r="A37" s="17" t="s">
        <v>15</v>
      </c>
      <c r="B37" s="18">
        <v>3132</v>
      </c>
      <c r="C37" s="19"/>
      <c r="D37" s="19"/>
      <c r="F37" s="24"/>
    </row>
    <row r="38" spans="1:6" ht="18.75" x14ac:dyDescent="0.3">
      <c r="A38" s="10" t="s">
        <v>9</v>
      </c>
      <c r="B38" s="18">
        <v>2275</v>
      </c>
      <c r="C38" s="19"/>
      <c r="D38" s="19"/>
      <c r="F38" s="24"/>
    </row>
    <row r="39" spans="1:6" ht="18.75" x14ac:dyDescent="0.3">
      <c r="A39" s="10" t="s">
        <v>12</v>
      </c>
      <c r="B39" s="16"/>
      <c r="C39" s="13">
        <f>SUM(C31:C38)</f>
        <v>21500</v>
      </c>
      <c r="D39" s="13">
        <f>SUM(D31:D38)</f>
        <v>18487.830000000002</v>
      </c>
      <c r="F39" s="24"/>
    </row>
    <row r="40" spans="1:6" x14ac:dyDescent="0.25">
      <c r="A40" s="1"/>
      <c r="B40"/>
      <c r="C40" s="4"/>
      <c r="D40" s="4"/>
    </row>
    <row r="41" spans="1:6" x14ac:dyDescent="0.25">
      <c r="A41" s="1"/>
      <c r="B41"/>
      <c r="C41" s="4"/>
      <c r="D41" s="4"/>
    </row>
    <row r="42" spans="1:6" ht="33.75" customHeight="1" x14ac:dyDescent="0.3">
      <c r="A42" s="78" t="s">
        <v>29</v>
      </c>
      <c r="B42" s="92"/>
      <c r="C42" s="92"/>
      <c r="D42" s="92"/>
    </row>
    <row r="43" spans="1:6" x14ac:dyDescent="0.25">
      <c r="A43" s="1"/>
      <c r="B43"/>
      <c r="C43" s="4"/>
      <c r="D43" s="4"/>
    </row>
    <row r="44" spans="1:6" ht="75" x14ac:dyDescent="0.3">
      <c r="A44" s="14" t="s">
        <v>0</v>
      </c>
      <c r="B44" s="14" t="s">
        <v>1</v>
      </c>
      <c r="C44" s="9" t="s">
        <v>24</v>
      </c>
      <c r="D44" s="9" t="s">
        <v>17</v>
      </c>
    </row>
    <row r="45" spans="1:6" ht="37.5" x14ac:dyDescent="0.3">
      <c r="A45" s="10" t="s">
        <v>2</v>
      </c>
      <c r="B45" s="16">
        <v>2210</v>
      </c>
      <c r="C45" s="34">
        <v>42988.62</v>
      </c>
      <c r="D45" s="34">
        <v>42988.62</v>
      </c>
      <c r="F45" s="24"/>
    </row>
    <row r="46" spans="1:6" ht="18.75" x14ac:dyDescent="0.3">
      <c r="A46" s="11" t="s">
        <v>3</v>
      </c>
      <c r="B46" s="16">
        <v>2230</v>
      </c>
      <c r="C46" s="34"/>
      <c r="D46" s="34"/>
      <c r="F46" s="24"/>
    </row>
    <row r="47" spans="1:6" ht="18.75" hidden="1" x14ac:dyDescent="0.3">
      <c r="A47" s="11" t="s">
        <v>4</v>
      </c>
      <c r="B47" s="16">
        <v>2240</v>
      </c>
      <c r="C47" s="34"/>
      <c r="D47" s="34"/>
      <c r="F47" s="24"/>
    </row>
    <row r="48" spans="1:6" ht="18.75" hidden="1" x14ac:dyDescent="0.3">
      <c r="A48" s="11" t="s">
        <v>9</v>
      </c>
      <c r="B48" s="16">
        <v>2275</v>
      </c>
      <c r="C48" s="34"/>
      <c r="D48" s="34"/>
      <c r="F48" s="24"/>
    </row>
    <row r="49" spans="1:6" ht="18.75" hidden="1" x14ac:dyDescent="0.3">
      <c r="A49" s="10" t="s">
        <v>14</v>
      </c>
      <c r="B49" s="16">
        <v>2800</v>
      </c>
      <c r="C49" s="34"/>
      <c r="D49" s="34"/>
      <c r="F49" s="24"/>
    </row>
    <row r="50" spans="1:6" ht="56.25" hidden="1" x14ac:dyDescent="0.3">
      <c r="A50" s="10" t="s">
        <v>11</v>
      </c>
      <c r="B50" s="16">
        <v>3110</v>
      </c>
      <c r="C50" s="34"/>
      <c r="D50" s="34"/>
      <c r="F50" s="24"/>
    </row>
    <row r="51" spans="1:6" ht="18.75" hidden="1" x14ac:dyDescent="0.3">
      <c r="A51" s="17" t="s">
        <v>15</v>
      </c>
      <c r="B51" s="18">
        <v>3132</v>
      </c>
      <c r="C51" s="19"/>
      <c r="D51" s="19"/>
      <c r="F51" s="24"/>
    </row>
    <row r="52" spans="1:6" ht="18.75" x14ac:dyDescent="0.3">
      <c r="A52" s="11" t="s">
        <v>4</v>
      </c>
      <c r="B52" s="18">
        <v>2240</v>
      </c>
      <c r="C52" s="19"/>
      <c r="D52" s="19"/>
      <c r="F52" s="24"/>
    </row>
    <row r="53" spans="1:6" ht="18.75" x14ac:dyDescent="0.3">
      <c r="A53" s="10" t="s">
        <v>9</v>
      </c>
      <c r="B53" s="18">
        <v>2275</v>
      </c>
      <c r="C53" s="19"/>
      <c r="D53" s="19"/>
      <c r="F53" s="24"/>
    </row>
    <row r="54" spans="1:6" ht="18.75" x14ac:dyDescent="0.3">
      <c r="A54" s="10" t="s">
        <v>12</v>
      </c>
      <c r="B54" s="16"/>
      <c r="C54" s="35">
        <f>SUM(C45:C53)</f>
        <v>42988.62</v>
      </c>
      <c r="D54" s="35">
        <f>SUM(D45:D53)</f>
        <v>42988.62</v>
      </c>
      <c r="F54" s="24"/>
    </row>
    <row r="56" spans="1:6" ht="35.25" customHeight="1" x14ac:dyDescent="0.3">
      <c r="A56" s="78"/>
      <c r="B56" s="92"/>
      <c r="C56" s="92"/>
      <c r="D56" s="92"/>
    </row>
    <row r="57" spans="1:6" ht="47.25" customHeight="1" x14ac:dyDescent="0.3">
      <c r="A57" s="78" t="s">
        <v>58</v>
      </c>
      <c r="B57" s="79"/>
      <c r="C57" s="79"/>
      <c r="D57" s="79"/>
    </row>
    <row r="60" spans="1:6" ht="18.75" x14ac:dyDescent="0.3">
      <c r="A60" s="73" t="s">
        <v>30</v>
      </c>
      <c r="B60" s="74"/>
      <c r="C60" s="75" t="s">
        <v>31</v>
      </c>
      <c r="D60" s="74"/>
    </row>
    <row r="61" spans="1:6" ht="18.75" hidden="1" x14ac:dyDescent="0.3">
      <c r="A61" s="10" t="s">
        <v>39</v>
      </c>
      <c r="B61" s="28">
        <v>2210</v>
      </c>
      <c r="C61" s="87"/>
      <c r="D61" s="87"/>
    </row>
    <row r="62" spans="1:6" ht="18.75" hidden="1" x14ac:dyDescent="0.3">
      <c r="A62" s="10" t="s">
        <v>33</v>
      </c>
      <c r="B62" s="28">
        <v>2210</v>
      </c>
      <c r="C62" s="98"/>
      <c r="D62" s="99"/>
    </row>
    <row r="63" spans="1:6" ht="18.75" x14ac:dyDescent="0.3">
      <c r="A63" s="10" t="s">
        <v>65</v>
      </c>
      <c r="B63" s="28">
        <v>2210</v>
      </c>
      <c r="C63" s="83">
        <v>3770</v>
      </c>
      <c r="D63" s="84"/>
    </row>
    <row r="64" spans="1:6" ht="18.75" hidden="1" x14ac:dyDescent="0.3">
      <c r="A64" s="10" t="s">
        <v>41</v>
      </c>
      <c r="B64" s="29">
        <v>3110.221</v>
      </c>
      <c r="C64" s="98"/>
      <c r="D64" s="99"/>
    </row>
    <row r="65" spans="1:4" ht="18.75" hidden="1" x14ac:dyDescent="0.3">
      <c r="A65" s="10" t="s">
        <v>32</v>
      </c>
      <c r="B65" s="28">
        <v>2210</v>
      </c>
      <c r="C65" s="98"/>
      <c r="D65" s="99"/>
    </row>
    <row r="66" spans="1:4" ht="18.75" hidden="1" x14ac:dyDescent="0.3">
      <c r="A66" s="10" t="s">
        <v>34</v>
      </c>
      <c r="B66" s="28">
        <v>2210</v>
      </c>
      <c r="C66" s="98"/>
      <c r="D66" s="99"/>
    </row>
    <row r="67" spans="1:4" ht="18.75" hidden="1" x14ac:dyDescent="0.3">
      <c r="A67" s="10" t="s">
        <v>40</v>
      </c>
      <c r="B67" s="28">
        <v>2210</v>
      </c>
      <c r="C67" s="83"/>
      <c r="D67" s="84"/>
    </row>
    <row r="68" spans="1:4" ht="18.75" hidden="1" x14ac:dyDescent="0.3">
      <c r="A68" s="10" t="s">
        <v>35</v>
      </c>
      <c r="B68" s="28">
        <v>3110</v>
      </c>
      <c r="C68" s="83"/>
      <c r="D68" s="84"/>
    </row>
    <row r="69" spans="1:4" ht="18.75" hidden="1" x14ac:dyDescent="0.3">
      <c r="A69" s="10" t="s">
        <v>37</v>
      </c>
      <c r="B69" s="28">
        <v>2210</v>
      </c>
      <c r="C69" s="83"/>
      <c r="D69" s="84"/>
    </row>
    <row r="70" spans="1:4" ht="18.75" hidden="1" x14ac:dyDescent="0.3">
      <c r="A70" s="10" t="s">
        <v>38</v>
      </c>
      <c r="B70" s="28">
        <v>2210</v>
      </c>
      <c r="C70" s="83"/>
      <c r="D70" s="84"/>
    </row>
    <row r="71" spans="1:4" ht="18.75" x14ac:dyDescent="0.3">
      <c r="A71" s="10" t="s">
        <v>40</v>
      </c>
      <c r="B71" s="28">
        <v>2210</v>
      </c>
      <c r="C71" s="83"/>
      <c r="D71" s="84"/>
    </row>
    <row r="72" spans="1:4" ht="18.75" x14ac:dyDescent="0.3">
      <c r="A72" s="10" t="s">
        <v>49</v>
      </c>
      <c r="B72" s="28">
        <v>2210</v>
      </c>
      <c r="C72" s="85">
        <v>24154.74</v>
      </c>
      <c r="D72" s="86"/>
    </row>
    <row r="73" spans="1:4" ht="18.75" x14ac:dyDescent="0.3">
      <c r="A73" s="10" t="s">
        <v>73</v>
      </c>
      <c r="B73" s="28">
        <v>2210</v>
      </c>
      <c r="C73" s="54"/>
      <c r="D73" s="58">
        <v>15063.88</v>
      </c>
    </row>
    <row r="74" spans="1:4" ht="18.75" x14ac:dyDescent="0.3">
      <c r="A74" s="10" t="s">
        <v>42</v>
      </c>
      <c r="B74" s="28">
        <v>2230</v>
      </c>
      <c r="C74" s="83"/>
      <c r="D74" s="84"/>
    </row>
    <row r="75" spans="1:4" ht="18.75" hidden="1" x14ac:dyDescent="0.3">
      <c r="A75" s="10" t="s">
        <v>49</v>
      </c>
      <c r="B75" s="28">
        <v>2210</v>
      </c>
      <c r="C75" s="83"/>
      <c r="D75" s="84"/>
    </row>
    <row r="76" spans="1:4" ht="18.75" hidden="1" x14ac:dyDescent="0.3">
      <c r="A76" s="10" t="s">
        <v>47</v>
      </c>
      <c r="B76" s="28">
        <v>2210</v>
      </c>
      <c r="C76" s="83"/>
      <c r="D76" s="84"/>
    </row>
    <row r="77" spans="1:4" ht="18.75" hidden="1" x14ac:dyDescent="0.3">
      <c r="A77" s="10" t="s">
        <v>46</v>
      </c>
      <c r="B77" s="28">
        <v>2210</v>
      </c>
      <c r="C77" s="83"/>
      <c r="D77" s="84"/>
    </row>
    <row r="78" spans="1:4" ht="18.75" hidden="1" x14ac:dyDescent="0.3">
      <c r="A78" s="10" t="s">
        <v>48</v>
      </c>
      <c r="B78" s="16">
        <v>2210</v>
      </c>
      <c r="C78" s="83"/>
      <c r="D78" s="84"/>
    </row>
    <row r="79" spans="1:4" ht="18.75" hidden="1" x14ac:dyDescent="0.3">
      <c r="A79" s="64"/>
      <c r="B79" s="65"/>
      <c r="C79" s="83"/>
      <c r="D79" s="84"/>
    </row>
    <row r="80" spans="1:4" ht="18.75" x14ac:dyDescent="0.3">
      <c r="A80" s="64"/>
      <c r="B80" s="65"/>
      <c r="C80" s="81">
        <f>SUM(C61:D78)</f>
        <v>42988.62</v>
      </c>
      <c r="D80" s="82"/>
    </row>
    <row r="81" spans="1:4" x14ac:dyDescent="0.25">
      <c r="C81" s="38"/>
      <c r="D81" s="38"/>
    </row>
    <row r="82" spans="1:4" ht="34.5" hidden="1" customHeight="1" x14ac:dyDescent="0.3">
      <c r="A82" s="78" t="s">
        <v>53</v>
      </c>
      <c r="B82" s="92"/>
      <c r="C82" s="92"/>
      <c r="D82" s="92"/>
    </row>
  </sheetData>
  <mergeCells count="31">
    <mergeCell ref="A82:D82"/>
    <mergeCell ref="A56:D56"/>
    <mergeCell ref="C66:D66"/>
    <mergeCell ref="C64:D64"/>
    <mergeCell ref="C62:D62"/>
    <mergeCell ref="C63:D63"/>
    <mergeCell ref="C65:D65"/>
    <mergeCell ref="A60:B60"/>
    <mergeCell ref="C60:D60"/>
    <mergeCell ref="C61:D61"/>
    <mergeCell ref="C67:D67"/>
    <mergeCell ref="C68:D68"/>
    <mergeCell ref="C69:D69"/>
    <mergeCell ref="C70:D70"/>
    <mergeCell ref="C71:D71"/>
    <mergeCell ref="C74:D74"/>
    <mergeCell ref="A3:D3"/>
    <mergeCell ref="A2:D2"/>
    <mergeCell ref="A5:D5"/>
    <mergeCell ref="A28:D28"/>
    <mergeCell ref="A42:D42"/>
    <mergeCell ref="A57:D57"/>
    <mergeCell ref="A80:B80"/>
    <mergeCell ref="C80:D80"/>
    <mergeCell ref="C75:D75"/>
    <mergeCell ref="C76:D76"/>
    <mergeCell ref="C77:D77"/>
    <mergeCell ref="C78:D78"/>
    <mergeCell ref="A79:B79"/>
    <mergeCell ref="C79:D79"/>
    <mergeCell ref="C72:D7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2:I78"/>
  <sheetViews>
    <sheetView topLeftCell="A52" workbookViewId="0">
      <selection activeCell="A92" sqref="A92"/>
    </sheetView>
  </sheetViews>
  <sheetFormatPr defaultRowHeight="15" x14ac:dyDescent="0.25"/>
  <cols>
    <col min="1" max="1" width="40.85546875" style="3" customWidth="1"/>
    <col min="2" max="2" width="9.140625" style="1" customWidth="1"/>
    <col min="3" max="3" width="17.7109375" customWidth="1"/>
    <col min="4" max="4" width="16.85546875" customWidth="1"/>
    <col min="5" max="5" width="10.7109375" hidden="1" customWidth="1"/>
    <col min="6" max="6" width="11.5703125" customWidth="1"/>
  </cols>
  <sheetData>
    <row r="2" spans="1:6" ht="58.5" customHeight="1" x14ac:dyDescent="0.25">
      <c r="A2" s="76" t="s">
        <v>67</v>
      </c>
      <c r="B2" s="77"/>
      <c r="C2" s="77"/>
      <c r="D2" s="77"/>
    </row>
    <row r="3" spans="1:6" ht="58.5" customHeight="1" x14ac:dyDescent="0.35">
      <c r="A3" s="90" t="s">
        <v>61</v>
      </c>
      <c r="B3" s="91"/>
      <c r="C3" s="91"/>
      <c r="D3" s="91"/>
    </row>
    <row r="4" spans="1:6" ht="18.75" x14ac:dyDescent="0.3">
      <c r="A4" s="5"/>
      <c r="B4" s="6"/>
      <c r="C4" s="7"/>
      <c r="D4" s="7"/>
    </row>
    <row r="5" spans="1:6" ht="39.75" customHeight="1" x14ac:dyDescent="0.25">
      <c r="A5" s="88" t="s">
        <v>27</v>
      </c>
      <c r="B5" s="89"/>
      <c r="C5" s="89"/>
      <c r="D5" s="89"/>
    </row>
    <row r="6" spans="1:6" s="2" customFormat="1" ht="75.75" customHeight="1" x14ac:dyDescent="0.3">
      <c r="A6" s="8" t="s">
        <v>0</v>
      </c>
      <c r="B6" s="8" t="s">
        <v>1</v>
      </c>
      <c r="C6" s="9" t="s">
        <v>24</v>
      </c>
      <c r="D6" s="9" t="s">
        <v>16</v>
      </c>
    </row>
    <row r="7" spans="1:6" s="2" customFormat="1" ht="18.75" x14ac:dyDescent="0.3">
      <c r="A7" s="20" t="s">
        <v>23</v>
      </c>
      <c r="B7" s="15">
        <v>2111</v>
      </c>
      <c r="C7" s="40">
        <v>4558020</v>
      </c>
      <c r="D7" s="40">
        <v>3255641.15</v>
      </c>
      <c r="E7" s="24">
        <f>C7-D7</f>
        <v>1302378.8500000001</v>
      </c>
      <c r="F7" s="24">
        <f>C7-D7</f>
        <v>1302378.8500000001</v>
      </c>
    </row>
    <row r="8" spans="1:6" s="2" customFormat="1" ht="18.75" x14ac:dyDescent="0.3">
      <c r="A8" s="20" t="s">
        <v>44</v>
      </c>
      <c r="B8" s="15">
        <v>2120</v>
      </c>
      <c r="C8" s="40">
        <v>1002760</v>
      </c>
      <c r="D8" s="40">
        <v>751674.93</v>
      </c>
      <c r="E8" s="24">
        <f t="shared" ref="E8:E25" si="0">C8-D8</f>
        <v>251085.06999999995</v>
      </c>
      <c r="F8" s="24">
        <f t="shared" ref="F8:F25" si="1">C8-D8</f>
        <v>251085.06999999995</v>
      </c>
    </row>
    <row r="9" spans="1:6" ht="37.5" x14ac:dyDescent="0.3">
      <c r="A9" s="10" t="s">
        <v>2</v>
      </c>
      <c r="B9" s="15">
        <v>2210</v>
      </c>
      <c r="C9" s="43">
        <v>132510</v>
      </c>
      <c r="D9" s="43">
        <v>64963.9</v>
      </c>
      <c r="E9" s="24">
        <f t="shared" si="0"/>
        <v>67546.100000000006</v>
      </c>
      <c r="F9" s="24">
        <f t="shared" si="1"/>
        <v>67546.100000000006</v>
      </c>
    </row>
    <row r="10" spans="1:6" ht="18.75" x14ac:dyDescent="0.3">
      <c r="A10" s="10" t="s">
        <v>3</v>
      </c>
      <c r="B10" s="15">
        <v>2230</v>
      </c>
      <c r="C10" s="43">
        <v>160870</v>
      </c>
      <c r="D10" s="43">
        <v>13286.91</v>
      </c>
      <c r="E10" s="24">
        <f t="shared" si="0"/>
        <v>147583.09</v>
      </c>
      <c r="F10" s="24">
        <f t="shared" si="1"/>
        <v>147583.09</v>
      </c>
    </row>
    <row r="11" spans="1:6" ht="37.5" x14ac:dyDescent="0.3">
      <c r="A11" s="10" t="s">
        <v>4</v>
      </c>
      <c r="B11" s="15">
        <v>2240</v>
      </c>
      <c r="C11" s="43">
        <v>1427200</v>
      </c>
      <c r="D11" s="43">
        <v>1347133.92</v>
      </c>
      <c r="E11" s="24">
        <f t="shared" si="0"/>
        <v>80066.080000000075</v>
      </c>
      <c r="F11" s="24">
        <f t="shared" si="1"/>
        <v>80066.080000000075</v>
      </c>
    </row>
    <row r="12" spans="1:6" ht="37.5" x14ac:dyDescent="0.3">
      <c r="A12" s="10" t="s">
        <v>60</v>
      </c>
      <c r="B12" s="15">
        <v>2220</v>
      </c>
      <c r="C12" s="19"/>
      <c r="D12" s="19"/>
      <c r="E12" s="24">
        <f t="shared" si="0"/>
        <v>0</v>
      </c>
      <c r="F12" s="24">
        <f t="shared" si="1"/>
        <v>0</v>
      </c>
    </row>
    <row r="13" spans="1:6" ht="18.75" x14ac:dyDescent="0.3">
      <c r="A13" s="10" t="s">
        <v>5</v>
      </c>
      <c r="B13" s="15">
        <v>2271</v>
      </c>
      <c r="C13" s="19"/>
      <c r="D13" s="19"/>
      <c r="E13" s="24">
        <f t="shared" si="0"/>
        <v>0</v>
      </c>
      <c r="F13" s="24">
        <f t="shared" si="1"/>
        <v>0</v>
      </c>
    </row>
    <row r="14" spans="1:6" ht="37.5" x14ac:dyDescent="0.3">
      <c r="A14" s="10" t="s">
        <v>6</v>
      </c>
      <c r="B14" s="15">
        <v>2272</v>
      </c>
      <c r="C14" s="43"/>
      <c r="D14" s="43"/>
      <c r="E14" s="24">
        <f t="shared" si="0"/>
        <v>0</v>
      </c>
      <c r="F14" s="24">
        <f t="shared" si="1"/>
        <v>0</v>
      </c>
    </row>
    <row r="15" spans="1:6" ht="18.75" x14ac:dyDescent="0.3">
      <c r="A15" s="10" t="s">
        <v>7</v>
      </c>
      <c r="B15" s="15">
        <v>2273</v>
      </c>
      <c r="C15" s="43">
        <v>93850</v>
      </c>
      <c r="D15" s="43">
        <v>50567.07</v>
      </c>
      <c r="E15" s="24">
        <f t="shared" si="0"/>
        <v>43282.93</v>
      </c>
      <c r="F15" s="24">
        <f t="shared" si="1"/>
        <v>43282.93</v>
      </c>
    </row>
    <row r="16" spans="1:6" ht="18.75" x14ac:dyDescent="0.3">
      <c r="A16" s="10" t="s">
        <v>8</v>
      </c>
      <c r="B16" s="15">
        <v>2274</v>
      </c>
      <c r="C16" s="43">
        <v>900</v>
      </c>
      <c r="D16" s="43">
        <v>375.35</v>
      </c>
      <c r="E16" s="24">
        <f t="shared" si="0"/>
        <v>524.65</v>
      </c>
      <c r="F16" s="24">
        <f t="shared" si="1"/>
        <v>524.65</v>
      </c>
    </row>
    <row r="17" spans="1:9" ht="18.75" x14ac:dyDescent="0.3">
      <c r="A17" s="10" t="s">
        <v>9</v>
      </c>
      <c r="B17" s="15">
        <v>2275</v>
      </c>
      <c r="C17" s="43">
        <v>190010</v>
      </c>
      <c r="D17" s="43">
        <v>181920</v>
      </c>
      <c r="E17" s="24">
        <f t="shared" si="0"/>
        <v>8090</v>
      </c>
      <c r="F17" s="24">
        <f t="shared" si="1"/>
        <v>8090</v>
      </c>
    </row>
    <row r="18" spans="1:9" ht="32.25" customHeight="1" x14ac:dyDescent="0.3">
      <c r="A18" s="10" t="s">
        <v>10</v>
      </c>
      <c r="B18" s="15">
        <v>2282</v>
      </c>
      <c r="C18" s="43">
        <v>3560</v>
      </c>
      <c r="D18" s="43">
        <v>3557.7</v>
      </c>
      <c r="E18" s="24">
        <f t="shared" si="0"/>
        <v>2.3000000000001819</v>
      </c>
      <c r="F18" s="24">
        <f t="shared" si="1"/>
        <v>2.3000000000001819</v>
      </c>
    </row>
    <row r="19" spans="1:9" ht="18" customHeight="1" x14ac:dyDescent="0.3">
      <c r="A19" s="10" t="s">
        <v>13</v>
      </c>
      <c r="B19" s="15">
        <v>2730</v>
      </c>
      <c r="C19" s="43"/>
      <c r="D19" s="43"/>
      <c r="E19" s="24">
        <f t="shared" si="0"/>
        <v>0</v>
      </c>
      <c r="F19" s="24">
        <f t="shared" si="1"/>
        <v>0</v>
      </c>
    </row>
    <row r="20" spans="1:9" ht="15.75" customHeight="1" x14ac:dyDescent="0.3">
      <c r="A20" s="10" t="s">
        <v>14</v>
      </c>
      <c r="B20" s="15">
        <v>2800</v>
      </c>
      <c r="C20" s="43">
        <v>12480</v>
      </c>
      <c r="D20" s="43">
        <v>9894.2800000000007</v>
      </c>
      <c r="E20" s="24">
        <f t="shared" si="0"/>
        <v>2585.7199999999993</v>
      </c>
      <c r="F20" s="24">
        <f t="shared" si="1"/>
        <v>2585.7199999999993</v>
      </c>
    </row>
    <row r="21" spans="1:9" ht="36.75" customHeight="1" x14ac:dyDescent="0.3">
      <c r="A21" s="10" t="s">
        <v>11</v>
      </c>
      <c r="B21" s="15">
        <v>3110</v>
      </c>
      <c r="C21" s="43">
        <v>173000</v>
      </c>
      <c r="D21" s="43">
        <v>173000</v>
      </c>
      <c r="E21" s="24">
        <f t="shared" si="0"/>
        <v>0</v>
      </c>
      <c r="F21" s="24">
        <f t="shared" si="1"/>
        <v>0</v>
      </c>
      <c r="H21" s="7"/>
    </row>
    <row r="22" spans="1:9" ht="37.5" x14ac:dyDescent="0.3">
      <c r="A22" s="10" t="s">
        <v>20</v>
      </c>
      <c r="B22" s="15">
        <v>3122</v>
      </c>
      <c r="C22" s="43"/>
      <c r="D22" s="43"/>
      <c r="E22" s="24">
        <f t="shared" si="0"/>
        <v>0</v>
      </c>
      <c r="F22" s="24">
        <f t="shared" si="1"/>
        <v>0</v>
      </c>
      <c r="I22" t="s">
        <v>18</v>
      </c>
    </row>
    <row r="23" spans="1:9" ht="37.5" x14ac:dyDescent="0.3">
      <c r="A23" s="10" t="s">
        <v>21</v>
      </c>
      <c r="B23" s="15">
        <v>3132</v>
      </c>
      <c r="C23" s="43"/>
      <c r="D23" s="43"/>
      <c r="E23" s="24">
        <f t="shared" si="0"/>
        <v>0</v>
      </c>
      <c r="F23" s="24">
        <f t="shared" si="1"/>
        <v>0</v>
      </c>
    </row>
    <row r="24" spans="1:9" ht="37.5" x14ac:dyDescent="0.3">
      <c r="A24" s="10" t="s">
        <v>45</v>
      </c>
      <c r="B24" s="15">
        <v>3142</v>
      </c>
      <c r="C24" s="43"/>
      <c r="D24" s="43"/>
      <c r="E24" s="24">
        <f t="shared" si="0"/>
        <v>0</v>
      </c>
      <c r="F24" s="24">
        <f t="shared" si="1"/>
        <v>0</v>
      </c>
    </row>
    <row r="25" spans="1:9" ht="18.75" x14ac:dyDescent="0.3">
      <c r="A25" s="10" t="s">
        <v>12</v>
      </c>
      <c r="B25" s="15"/>
      <c r="C25" s="46">
        <f>SUM(C7:C24)</f>
        <v>7755160</v>
      </c>
      <c r="D25" s="46">
        <f>SUM(D7:D24)</f>
        <v>5852015.2100000009</v>
      </c>
      <c r="E25" s="24">
        <f t="shared" si="0"/>
        <v>1903144.7899999991</v>
      </c>
      <c r="F25" s="24">
        <f t="shared" si="1"/>
        <v>1903144.7899999991</v>
      </c>
    </row>
    <row r="26" spans="1:9" ht="18.75" x14ac:dyDescent="0.3">
      <c r="A26" s="5"/>
      <c r="B26" s="21"/>
      <c r="C26" s="7"/>
      <c r="D26" s="7"/>
    </row>
    <row r="27" spans="1:9" x14ac:dyDescent="0.25">
      <c r="C27" s="4"/>
      <c r="D27" s="4"/>
    </row>
    <row r="28" spans="1:9" ht="30" customHeight="1" x14ac:dyDescent="0.25">
      <c r="A28" s="76" t="s">
        <v>28</v>
      </c>
      <c r="B28" s="80"/>
      <c r="C28" s="80"/>
      <c r="D28" s="80"/>
    </row>
    <row r="29" spans="1:9" x14ac:dyDescent="0.25">
      <c r="D29" s="25"/>
    </row>
    <row r="30" spans="1:9" ht="75" x14ac:dyDescent="0.3">
      <c r="A30" s="14" t="s">
        <v>0</v>
      </c>
      <c r="B30" s="14" t="s">
        <v>1</v>
      </c>
      <c r="C30" s="9"/>
      <c r="D30" s="9" t="s">
        <v>17</v>
      </c>
    </row>
    <row r="31" spans="1:9" ht="37.5" hidden="1" x14ac:dyDescent="0.3">
      <c r="A31" s="10" t="s">
        <v>2</v>
      </c>
      <c r="B31" s="16">
        <v>2210</v>
      </c>
      <c r="C31" s="12">
        <v>0</v>
      </c>
      <c r="D31" s="12"/>
      <c r="F31" s="24"/>
    </row>
    <row r="32" spans="1:9" ht="37.5" x14ac:dyDescent="0.3">
      <c r="A32" s="10" t="s">
        <v>2</v>
      </c>
      <c r="B32" s="16">
        <v>2210</v>
      </c>
      <c r="C32" s="12"/>
      <c r="D32" s="12"/>
      <c r="F32" s="24"/>
    </row>
    <row r="33" spans="1:6" ht="18.75" x14ac:dyDescent="0.3">
      <c r="A33" s="11" t="s">
        <v>3</v>
      </c>
      <c r="B33" s="16">
        <v>2230</v>
      </c>
      <c r="C33" s="19">
        <v>8030</v>
      </c>
      <c r="D33" s="19">
        <v>3695</v>
      </c>
      <c r="F33" s="24"/>
    </row>
    <row r="34" spans="1:6" ht="18.75" hidden="1" x14ac:dyDescent="0.3">
      <c r="A34" s="11" t="s">
        <v>4</v>
      </c>
      <c r="B34" s="16">
        <v>2240</v>
      </c>
      <c r="C34" s="19"/>
      <c r="D34" s="19"/>
      <c r="F34" s="24"/>
    </row>
    <row r="35" spans="1:6" ht="18.75" hidden="1" x14ac:dyDescent="0.3">
      <c r="A35" s="11" t="s">
        <v>9</v>
      </c>
      <c r="B35" s="16">
        <v>2275</v>
      </c>
      <c r="C35" s="19"/>
      <c r="D35" s="19"/>
      <c r="F35" s="24"/>
    </row>
    <row r="36" spans="1:6" ht="18.75" hidden="1" x14ac:dyDescent="0.3">
      <c r="A36" s="10" t="s">
        <v>14</v>
      </c>
      <c r="B36" s="16">
        <v>2800</v>
      </c>
      <c r="C36" s="19"/>
      <c r="D36" s="19"/>
      <c r="F36" s="24"/>
    </row>
    <row r="37" spans="1:6" ht="56.25" hidden="1" x14ac:dyDescent="0.3">
      <c r="A37" s="10" t="s">
        <v>11</v>
      </c>
      <c r="B37" s="16">
        <v>3110</v>
      </c>
      <c r="C37" s="19"/>
      <c r="D37" s="19"/>
      <c r="F37" s="24"/>
    </row>
    <row r="38" spans="1:6" ht="18.75" hidden="1" x14ac:dyDescent="0.3">
      <c r="A38" s="17" t="s">
        <v>15</v>
      </c>
      <c r="B38" s="18">
        <v>3132</v>
      </c>
      <c r="C38" s="19"/>
      <c r="D38" s="19"/>
      <c r="F38" s="24"/>
    </row>
    <row r="39" spans="1:6" ht="18.75" x14ac:dyDescent="0.3">
      <c r="A39" s="10" t="s">
        <v>12</v>
      </c>
      <c r="B39" s="16"/>
      <c r="C39" s="35">
        <f>SUM(C31:C38)</f>
        <v>8030</v>
      </c>
      <c r="D39" s="35">
        <f>SUM(D31:D38)</f>
        <v>3695</v>
      </c>
      <c r="F39" s="24"/>
    </row>
    <row r="40" spans="1:6" x14ac:dyDescent="0.25">
      <c r="A40" s="1"/>
      <c r="B40"/>
      <c r="C40" s="4"/>
      <c r="D40" s="4"/>
    </row>
    <row r="41" spans="1:6" x14ac:dyDescent="0.25">
      <c r="A41" s="1"/>
      <c r="B41"/>
      <c r="C41" s="4"/>
      <c r="D41" s="4"/>
    </row>
    <row r="42" spans="1:6" ht="34.5" customHeight="1" x14ac:dyDescent="0.3">
      <c r="A42" s="78" t="s">
        <v>29</v>
      </c>
      <c r="B42" s="78"/>
      <c r="C42" s="78"/>
      <c r="D42" s="78"/>
    </row>
    <row r="43" spans="1:6" x14ac:dyDescent="0.25">
      <c r="A43" s="1"/>
      <c r="B43"/>
      <c r="C43" s="4"/>
      <c r="D43" s="4"/>
    </row>
    <row r="44" spans="1:6" ht="75" x14ac:dyDescent="0.3">
      <c r="A44" s="14" t="s">
        <v>0</v>
      </c>
      <c r="B44" s="14" t="s">
        <v>1</v>
      </c>
      <c r="C44" s="9" t="s">
        <v>24</v>
      </c>
      <c r="D44" s="9" t="s">
        <v>17</v>
      </c>
    </row>
    <row r="45" spans="1:6" ht="37.5" x14ac:dyDescent="0.3">
      <c r="A45" s="10" t="s">
        <v>2</v>
      </c>
      <c r="B45" s="49">
        <v>2210</v>
      </c>
      <c r="C45" s="52">
        <v>23515.3</v>
      </c>
      <c r="D45" s="52">
        <v>23515.3</v>
      </c>
    </row>
    <row r="46" spans="1:6" ht="18.75" x14ac:dyDescent="0.3">
      <c r="A46" s="11" t="s">
        <v>3</v>
      </c>
      <c r="B46" s="16">
        <v>2230</v>
      </c>
      <c r="C46" s="34"/>
      <c r="D46" s="34"/>
      <c r="F46" s="24"/>
    </row>
    <row r="47" spans="1:6" ht="18.75" hidden="1" x14ac:dyDescent="0.3">
      <c r="A47" s="11" t="s">
        <v>4</v>
      </c>
      <c r="B47" s="16">
        <v>2240</v>
      </c>
      <c r="C47" s="34"/>
      <c r="D47" s="34"/>
      <c r="F47" s="24"/>
    </row>
    <row r="48" spans="1:6" ht="18.75" hidden="1" x14ac:dyDescent="0.3">
      <c r="A48" s="11" t="s">
        <v>9</v>
      </c>
      <c r="B48" s="16">
        <v>2275</v>
      </c>
      <c r="C48" s="34"/>
      <c r="D48" s="34"/>
      <c r="F48" s="24"/>
    </row>
    <row r="49" spans="1:6" ht="18.75" hidden="1" x14ac:dyDescent="0.3">
      <c r="A49" s="10" t="s">
        <v>14</v>
      </c>
      <c r="B49" s="16">
        <v>2800</v>
      </c>
      <c r="C49" s="34"/>
      <c r="D49" s="34"/>
      <c r="F49" s="24"/>
    </row>
    <row r="50" spans="1:6" ht="56.25" hidden="1" x14ac:dyDescent="0.3">
      <c r="A50" s="10" t="s">
        <v>11</v>
      </c>
      <c r="B50" s="16">
        <v>3110</v>
      </c>
      <c r="C50" s="34"/>
      <c r="D50" s="34"/>
      <c r="F50" s="24"/>
    </row>
    <row r="51" spans="1:6" ht="18.75" hidden="1" x14ac:dyDescent="0.3">
      <c r="A51" s="17" t="s">
        <v>15</v>
      </c>
      <c r="B51" s="18">
        <v>3132</v>
      </c>
      <c r="C51" s="19"/>
      <c r="D51" s="19"/>
      <c r="F51" s="24"/>
    </row>
    <row r="52" spans="1:6" ht="18.75" x14ac:dyDescent="0.3">
      <c r="A52" s="10" t="s">
        <v>12</v>
      </c>
      <c r="B52" s="16"/>
      <c r="C52" s="35">
        <f>SUM(C45:C51)</f>
        <v>23515.3</v>
      </c>
      <c r="D52" s="35">
        <f>SUM(D45:D51)</f>
        <v>23515.3</v>
      </c>
      <c r="F52" s="24"/>
    </row>
    <row r="55" spans="1:6" ht="41.25" customHeight="1" x14ac:dyDescent="0.3">
      <c r="A55" s="78" t="s">
        <v>59</v>
      </c>
      <c r="B55" s="79"/>
      <c r="C55" s="79"/>
      <c r="D55" s="79"/>
    </row>
    <row r="57" spans="1:6" ht="18.75" x14ac:dyDescent="0.3">
      <c r="A57" s="102" t="s">
        <v>30</v>
      </c>
      <c r="B57" s="103"/>
      <c r="C57" s="75" t="s">
        <v>31</v>
      </c>
      <c r="D57" s="74"/>
    </row>
    <row r="58" spans="1:6" ht="18.75" hidden="1" x14ac:dyDescent="0.3">
      <c r="A58" s="10" t="s">
        <v>39</v>
      </c>
      <c r="B58" s="48">
        <v>2210</v>
      </c>
      <c r="C58" s="83"/>
      <c r="D58" s="84"/>
      <c r="E58" s="38"/>
      <c r="F58" s="53"/>
    </row>
    <row r="59" spans="1:6" ht="18" hidden="1" customHeight="1" x14ac:dyDescent="0.3">
      <c r="A59" s="10" t="s">
        <v>33</v>
      </c>
      <c r="B59" s="48">
        <v>2210</v>
      </c>
      <c r="C59" s="83"/>
      <c r="D59" s="84"/>
      <c r="E59" s="38"/>
    </row>
    <row r="60" spans="1:6" ht="18.75" customHeight="1" x14ac:dyDescent="0.3">
      <c r="A60" s="10" t="s">
        <v>39</v>
      </c>
      <c r="B60" s="48">
        <v>2210</v>
      </c>
      <c r="C60" s="85">
        <v>6745.5</v>
      </c>
      <c r="D60" s="86"/>
      <c r="E60" s="38"/>
    </row>
    <row r="61" spans="1:6" ht="18.75" hidden="1" customHeight="1" x14ac:dyDescent="0.3">
      <c r="A61" s="10" t="s">
        <v>41</v>
      </c>
      <c r="B61" s="29" t="s">
        <v>52</v>
      </c>
      <c r="C61" s="85"/>
      <c r="D61" s="86"/>
      <c r="E61" s="38"/>
    </row>
    <row r="62" spans="1:6" ht="18.75" hidden="1" customHeight="1" x14ac:dyDescent="0.3">
      <c r="A62" s="10" t="s">
        <v>32</v>
      </c>
      <c r="B62" s="48">
        <v>2210</v>
      </c>
      <c r="C62" s="85"/>
      <c r="D62" s="86"/>
      <c r="E62" s="38"/>
    </row>
    <row r="63" spans="1:6" ht="18.75" hidden="1" customHeight="1" x14ac:dyDescent="0.3">
      <c r="A63" s="10" t="s">
        <v>34</v>
      </c>
      <c r="B63" s="48">
        <v>2210</v>
      </c>
      <c r="C63" s="85"/>
      <c r="D63" s="86"/>
      <c r="E63" s="38"/>
    </row>
    <row r="64" spans="1:6" ht="18.75" hidden="1" x14ac:dyDescent="0.3">
      <c r="A64" s="10" t="s">
        <v>40</v>
      </c>
      <c r="B64" s="48">
        <v>2210</v>
      </c>
      <c r="C64" s="85"/>
      <c r="D64" s="86"/>
      <c r="E64" s="38"/>
    </row>
    <row r="65" spans="1:5" ht="18.75" hidden="1" customHeight="1" x14ac:dyDescent="0.3">
      <c r="A65" s="10" t="s">
        <v>35</v>
      </c>
      <c r="B65" s="48">
        <v>3110</v>
      </c>
      <c r="C65" s="85"/>
      <c r="D65" s="86"/>
      <c r="E65" s="38"/>
    </row>
    <row r="66" spans="1:5" ht="18.75" hidden="1" customHeight="1" x14ac:dyDescent="0.3">
      <c r="A66" s="10" t="s">
        <v>37</v>
      </c>
      <c r="B66" s="48">
        <v>2210</v>
      </c>
      <c r="C66" s="100"/>
      <c r="D66" s="101"/>
      <c r="E66" s="38"/>
    </row>
    <row r="67" spans="1:5" ht="18.75" hidden="1" customHeight="1" x14ac:dyDescent="0.3">
      <c r="A67" s="10" t="s">
        <v>38</v>
      </c>
      <c r="B67" s="48">
        <v>2210</v>
      </c>
      <c r="C67" s="100"/>
      <c r="D67" s="101"/>
      <c r="E67" s="38"/>
    </row>
    <row r="68" spans="1:5" ht="18.75" hidden="1" customHeight="1" x14ac:dyDescent="0.3">
      <c r="A68" s="10" t="s">
        <v>50</v>
      </c>
      <c r="B68" s="48">
        <v>2240</v>
      </c>
      <c r="C68" s="100"/>
      <c r="D68" s="101"/>
      <c r="E68" s="38"/>
    </row>
    <row r="69" spans="1:5" ht="18.75" customHeight="1" x14ac:dyDescent="0.3">
      <c r="A69" s="10" t="s">
        <v>73</v>
      </c>
      <c r="B69" s="48">
        <v>2210</v>
      </c>
      <c r="C69" s="85">
        <v>15709.68</v>
      </c>
      <c r="D69" s="86"/>
      <c r="E69" s="38"/>
    </row>
    <row r="70" spans="1:5" ht="18.75" customHeight="1" x14ac:dyDescent="0.3">
      <c r="A70" s="10" t="s">
        <v>49</v>
      </c>
      <c r="B70" s="48">
        <v>2210</v>
      </c>
      <c r="C70" s="85">
        <v>1060.1199999999999</v>
      </c>
      <c r="D70" s="86"/>
      <c r="E70" s="38"/>
    </row>
    <row r="71" spans="1:5" ht="18.75" x14ac:dyDescent="0.3">
      <c r="A71" s="10" t="s">
        <v>42</v>
      </c>
      <c r="B71" s="48">
        <v>2230</v>
      </c>
      <c r="C71" s="85"/>
      <c r="D71" s="86"/>
      <c r="E71" s="38"/>
    </row>
    <row r="72" spans="1:5" ht="18.75" hidden="1" customHeight="1" x14ac:dyDescent="0.3">
      <c r="A72" s="10" t="s">
        <v>49</v>
      </c>
      <c r="B72" s="48">
        <v>2210</v>
      </c>
      <c r="C72" s="83"/>
      <c r="D72" s="84"/>
      <c r="E72" s="38"/>
    </row>
    <row r="73" spans="1:5" ht="18.75" hidden="1" customHeight="1" x14ac:dyDescent="0.3">
      <c r="A73" s="10" t="s">
        <v>47</v>
      </c>
      <c r="B73" s="48">
        <v>2210</v>
      </c>
      <c r="C73" s="83"/>
      <c r="D73" s="84"/>
      <c r="E73" s="38"/>
    </row>
    <row r="74" spans="1:5" ht="18.75" hidden="1" customHeight="1" x14ac:dyDescent="0.3">
      <c r="A74" s="10" t="s">
        <v>46</v>
      </c>
      <c r="B74" s="48">
        <v>2210</v>
      </c>
      <c r="C74" s="83"/>
      <c r="D74" s="84"/>
      <c r="E74" s="38"/>
    </row>
    <row r="75" spans="1:5" ht="18.75" hidden="1" customHeight="1" x14ac:dyDescent="0.3">
      <c r="A75" s="10" t="s">
        <v>48</v>
      </c>
      <c r="B75" s="49">
        <v>2210</v>
      </c>
      <c r="C75" s="83"/>
      <c r="D75" s="84"/>
      <c r="E75" s="38"/>
    </row>
    <row r="76" spans="1:5" ht="37.5" hidden="1" x14ac:dyDescent="0.3">
      <c r="A76" s="10" t="s">
        <v>51</v>
      </c>
      <c r="B76" s="49">
        <v>3110</v>
      </c>
      <c r="C76" s="83"/>
      <c r="D76" s="84"/>
      <c r="E76" s="38"/>
    </row>
    <row r="77" spans="1:5" ht="18.75" x14ac:dyDescent="0.3">
      <c r="A77" s="64"/>
      <c r="B77" s="65"/>
      <c r="C77" s="83"/>
      <c r="D77" s="84"/>
      <c r="E77" s="38"/>
    </row>
    <row r="78" spans="1:5" ht="18.75" x14ac:dyDescent="0.3">
      <c r="A78" s="64"/>
      <c r="B78" s="65"/>
      <c r="C78" s="81">
        <f>SUM(C58:D77)</f>
        <v>23515.3</v>
      </c>
      <c r="D78" s="82"/>
      <c r="E78" s="38"/>
    </row>
  </sheetData>
  <mergeCells count="31">
    <mergeCell ref="A55:D55"/>
    <mergeCell ref="C75:D75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  <mergeCell ref="A78:B78"/>
    <mergeCell ref="C78:D78"/>
    <mergeCell ref="C76:D76"/>
    <mergeCell ref="A77:B77"/>
    <mergeCell ref="C77:D77"/>
    <mergeCell ref="C73:D73"/>
    <mergeCell ref="C74:D74"/>
    <mergeCell ref="C65:D65"/>
    <mergeCell ref="C66:D66"/>
    <mergeCell ref="C67:D67"/>
    <mergeCell ref="C68:D68"/>
    <mergeCell ref="C71:D71"/>
    <mergeCell ref="C72:D72"/>
    <mergeCell ref="C69:D69"/>
    <mergeCell ref="C70:D7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79"/>
  <sheetViews>
    <sheetView topLeftCell="A24" workbookViewId="0">
      <selection activeCell="A71" sqref="A71:B71"/>
    </sheetView>
  </sheetViews>
  <sheetFormatPr defaultRowHeight="15" x14ac:dyDescent="0.25"/>
  <cols>
    <col min="1" max="1" width="40.85546875" style="3" customWidth="1"/>
    <col min="2" max="2" width="9.42578125" style="1" customWidth="1"/>
    <col min="3" max="3" width="18.28515625" customWidth="1"/>
    <col min="4" max="4" width="16.5703125" customWidth="1"/>
    <col min="5" max="5" width="10" hidden="1" customWidth="1"/>
    <col min="6" max="6" width="11.42578125" customWidth="1"/>
  </cols>
  <sheetData>
    <row r="2" spans="1:9" ht="58.5" customHeight="1" x14ac:dyDescent="0.25">
      <c r="A2" s="76" t="s">
        <v>68</v>
      </c>
      <c r="B2" s="77"/>
      <c r="C2" s="77"/>
      <c r="D2" s="77"/>
    </row>
    <row r="3" spans="1:9" ht="66.75" customHeight="1" x14ac:dyDescent="0.35">
      <c r="A3" s="90" t="s">
        <v>64</v>
      </c>
      <c r="B3" s="91"/>
      <c r="C3" s="91"/>
      <c r="D3" s="91"/>
      <c r="I3" s="26"/>
    </row>
    <row r="4" spans="1:9" ht="18.75" x14ac:dyDescent="0.3">
      <c r="A4" s="5"/>
      <c r="B4" s="6"/>
      <c r="C4" s="7"/>
      <c r="D4" s="7"/>
    </row>
    <row r="5" spans="1:9" ht="39.75" customHeight="1" x14ac:dyDescent="0.25">
      <c r="A5" s="88" t="s">
        <v>27</v>
      </c>
      <c r="B5" s="89"/>
      <c r="C5" s="89"/>
      <c r="D5" s="89"/>
    </row>
    <row r="6" spans="1:9" s="2" customFormat="1" ht="75.75" customHeight="1" x14ac:dyDescent="0.3">
      <c r="A6" s="8" t="s">
        <v>0</v>
      </c>
      <c r="B6" s="8" t="s">
        <v>1</v>
      </c>
      <c r="C6" s="9" t="s">
        <v>24</v>
      </c>
      <c r="D6" s="9" t="s">
        <v>16</v>
      </c>
    </row>
    <row r="7" spans="1:9" s="2" customFormat="1" ht="18.75" x14ac:dyDescent="0.3">
      <c r="A7" s="20" t="s">
        <v>23</v>
      </c>
      <c r="B7" s="15">
        <v>2111</v>
      </c>
      <c r="C7" s="40">
        <v>6225850</v>
      </c>
      <c r="D7" s="40">
        <v>4489097.5999999996</v>
      </c>
      <c r="E7" s="24">
        <f>C7-D7</f>
        <v>1736752.4000000004</v>
      </c>
      <c r="F7" s="24">
        <f>C7-D7</f>
        <v>1736752.4000000004</v>
      </c>
    </row>
    <row r="8" spans="1:9" s="2" customFormat="1" ht="18.75" x14ac:dyDescent="0.3">
      <c r="A8" s="20" t="s">
        <v>44</v>
      </c>
      <c r="B8" s="15">
        <v>2120</v>
      </c>
      <c r="C8" s="40">
        <v>1369700</v>
      </c>
      <c r="D8" s="40">
        <v>997411.89</v>
      </c>
      <c r="E8" s="24">
        <f t="shared" ref="E8:E25" si="0">C8-D8</f>
        <v>372288.11</v>
      </c>
      <c r="F8" s="24">
        <f t="shared" ref="F8:F25" si="1">C8-D8</f>
        <v>372288.11</v>
      </c>
    </row>
    <row r="9" spans="1:9" ht="37.5" x14ac:dyDescent="0.3">
      <c r="A9" s="10" t="s">
        <v>2</v>
      </c>
      <c r="B9" s="15">
        <v>2210</v>
      </c>
      <c r="C9" s="43">
        <v>145340</v>
      </c>
      <c r="D9" s="43">
        <v>79289</v>
      </c>
      <c r="E9" s="24">
        <f t="shared" si="0"/>
        <v>66051</v>
      </c>
      <c r="F9" s="24">
        <f t="shared" si="1"/>
        <v>66051</v>
      </c>
    </row>
    <row r="10" spans="1:9" ht="18.75" x14ac:dyDescent="0.3">
      <c r="A10" s="10" t="s">
        <v>3</v>
      </c>
      <c r="B10" s="15">
        <v>2230</v>
      </c>
      <c r="C10" s="43">
        <v>248610</v>
      </c>
      <c r="D10" s="43">
        <v>27380.54</v>
      </c>
      <c r="E10" s="24">
        <f t="shared" si="0"/>
        <v>221229.46</v>
      </c>
      <c r="F10" s="24">
        <f t="shared" si="1"/>
        <v>221229.46</v>
      </c>
    </row>
    <row r="11" spans="1:9" ht="37.5" x14ac:dyDescent="0.3">
      <c r="A11" s="10" t="s">
        <v>4</v>
      </c>
      <c r="B11" s="15">
        <v>2240</v>
      </c>
      <c r="C11" s="43">
        <v>804716.53</v>
      </c>
      <c r="D11" s="43">
        <v>377749.96</v>
      </c>
      <c r="E11" s="24">
        <f t="shared" si="0"/>
        <v>426966.57</v>
      </c>
      <c r="F11" s="24">
        <f t="shared" si="1"/>
        <v>426966.57</v>
      </c>
    </row>
    <row r="12" spans="1:9" ht="37.5" x14ac:dyDescent="0.3">
      <c r="A12" s="10" t="s">
        <v>60</v>
      </c>
      <c r="B12" s="15">
        <v>2220</v>
      </c>
      <c r="C12" s="43"/>
      <c r="D12" s="43"/>
      <c r="E12" s="24">
        <f t="shared" si="0"/>
        <v>0</v>
      </c>
      <c r="F12" s="24">
        <f t="shared" si="1"/>
        <v>0</v>
      </c>
    </row>
    <row r="13" spans="1:9" ht="18.75" x14ac:dyDescent="0.3">
      <c r="A13" s="10" t="s">
        <v>5</v>
      </c>
      <c r="B13" s="15">
        <v>2271</v>
      </c>
      <c r="C13" s="43"/>
      <c r="D13" s="43"/>
      <c r="E13" s="24">
        <f t="shared" si="0"/>
        <v>0</v>
      </c>
      <c r="F13" s="24">
        <f t="shared" si="1"/>
        <v>0</v>
      </c>
    </row>
    <row r="14" spans="1:9" ht="37.5" x14ac:dyDescent="0.3">
      <c r="A14" s="10" t="s">
        <v>6</v>
      </c>
      <c r="B14" s="15">
        <v>2272</v>
      </c>
      <c r="C14" s="43"/>
      <c r="D14" s="43"/>
      <c r="E14" s="24">
        <f t="shared" si="0"/>
        <v>0</v>
      </c>
      <c r="F14" s="24">
        <f t="shared" si="1"/>
        <v>0</v>
      </c>
    </row>
    <row r="15" spans="1:9" ht="18.75" x14ac:dyDescent="0.3">
      <c r="A15" s="10" t="s">
        <v>7</v>
      </c>
      <c r="B15" s="15">
        <v>2273</v>
      </c>
      <c r="C15" s="43">
        <v>115830</v>
      </c>
      <c r="D15" s="43">
        <v>69009.09</v>
      </c>
      <c r="E15" s="24">
        <f t="shared" si="0"/>
        <v>46820.91</v>
      </c>
      <c r="F15" s="24">
        <f t="shared" si="1"/>
        <v>46820.91</v>
      </c>
    </row>
    <row r="16" spans="1:9" ht="18.75" x14ac:dyDescent="0.3">
      <c r="A16" s="10" t="s">
        <v>8</v>
      </c>
      <c r="B16" s="15">
        <v>2274</v>
      </c>
      <c r="C16" s="43">
        <v>621540</v>
      </c>
      <c r="D16" s="43">
        <v>621522.46</v>
      </c>
      <c r="E16" s="24">
        <f t="shared" si="0"/>
        <v>17.540000000037253</v>
      </c>
      <c r="F16" s="24">
        <f t="shared" si="1"/>
        <v>17.540000000037253</v>
      </c>
    </row>
    <row r="17" spans="1:9" ht="18.75" x14ac:dyDescent="0.3">
      <c r="A17" s="10" t="s">
        <v>9</v>
      </c>
      <c r="B17" s="15">
        <v>2275</v>
      </c>
      <c r="C17" s="43">
        <v>7790</v>
      </c>
      <c r="D17" s="43">
        <v>2900</v>
      </c>
      <c r="E17" s="24">
        <f t="shared" si="0"/>
        <v>4890</v>
      </c>
      <c r="F17" s="24">
        <f t="shared" si="1"/>
        <v>4890</v>
      </c>
    </row>
    <row r="18" spans="1:9" ht="33.75" customHeight="1" x14ac:dyDescent="0.3">
      <c r="A18" s="10" t="s">
        <v>10</v>
      </c>
      <c r="B18" s="15">
        <v>2282</v>
      </c>
      <c r="C18" s="43">
        <v>3640</v>
      </c>
      <c r="D18" s="43">
        <v>3557.7</v>
      </c>
      <c r="E18" s="24">
        <f t="shared" si="0"/>
        <v>82.300000000000182</v>
      </c>
      <c r="F18" s="24">
        <f t="shared" si="1"/>
        <v>82.300000000000182</v>
      </c>
    </row>
    <row r="19" spans="1:9" ht="18" customHeight="1" x14ac:dyDescent="0.3">
      <c r="A19" s="10" t="s">
        <v>13</v>
      </c>
      <c r="B19" s="15">
        <v>2730</v>
      </c>
      <c r="C19" s="43"/>
      <c r="D19" s="43"/>
      <c r="E19" s="24">
        <f t="shared" si="0"/>
        <v>0</v>
      </c>
      <c r="F19" s="24">
        <f t="shared" si="1"/>
        <v>0</v>
      </c>
    </row>
    <row r="20" spans="1:9" ht="15.75" customHeight="1" x14ac:dyDescent="0.3">
      <c r="A20" s="10" t="s">
        <v>14</v>
      </c>
      <c r="B20" s="15">
        <v>2800</v>
      </c>
      <c r="C20" s="43">
        <v>19920</v>
      </c>
      <c r="D20" s="43">
        <v>5781.85</v>
      </c>
      <c r="E20" s="24">
        <f t="shared" si="0"/>
        <v>14138.15</v>
      </c>
      <c r="F20" s="24">
        <f t="shared" si="1"/>
        <v>14138.15</v>
      </c>
    </row>
    <row r="21" spans="1:9" ht="39" customHeight="1" x14ac:dyDescent="0.3">
      <c r="A21" s="10" t="s">
        <v>11</v>
      </c>
      <c r="B21" s="15">
        <v>3110</v>
      </c>
      <c r="C21" s="43"/>
      <c r="D21" s="43"/>
      <c r="E21" s="24">
        <f t="shared" si="0"/>
        <v>0</v>
      </c>
      <c r="F21" s="24">
        <f t="shared" si="1"/>
        <v>0</v>
      </c>
      <c r="H21" s="7"/>
    </row>
    <row r="22" spans="1:9" ht="37.5" x14ac:dyDescent="0.3">
      <c r="A22" s="10" t="s">
        <v>20</v>
      </c>
      <c r="B22" s="15">
        <v>3122</v>
      </c>
      <c r="C22" s="43"/>
      <c r="D22" s="43"/>
      <c r="E22" s="24">
        <f t="shared" si="0"/>
        <v>0</v>
      </c>
      <c r="F22" s="24">
        <f t="shared" si="1"/>
        <v>0</v>
      </c>
      <c r="I22" t="s">
        <v>18</v>
      </c>
    </row>
    <row r="23" spans="1:9" ht="37.5" x14ac:dyDescent="0.3">
      <c r="A23" s="10" t="s">
        <v>21</v>
      </c>
      <c r="B23" s="15">
        <v>3132</v>
      </c>
      <c r="C23" s="43">
        <v>42900</v>
      </c>
      <c r="D23" s="43"/>
      <c r="E23" s="24">
        <f t="shared" si="0"/>
        <v>42900</v>
      </c>
      <c r="F23" s="24">
        <f t="shared" si="1"/>
        <v>42900</v>
      </c>
    </row>
    <row r="24" spans="1:9" ht="37.5" x14ac:dyDescent="0.3">
      <c r="A24" s="10" t="s">
        <v>45</v>
      </c>
      <c r="B24" s="15">
        <v>3142</v>
      </c>
      <c r="C24" s="43"/>
      <c r="D24" s="43"/>
      <c r="E24" s="24">
        <f t="shared" si="0"/>
        <v>0</v>
      </c>
      <c r="F24" s="24">
        <f t="shared" si="1"/>
        <v>0</v>
      </c>
    </row>
    <row r="25" spans="1:9" ht="18.75" x14ac:dyDescent="0.3">
      <c r="A25" s="10" t="s">
        <v>12</v>
      </c>
      <c r="B25" s="15"/>
      <c r="C25" s="46">
        <f>SUM(C7:C24)</f>
        <v>9605836.5299999993</v>
      </c>
      <c r="D25" s="46">
        <f>SUM(D7:D24)</f>
        <v>6673700.0899999989</v>
      </c>
      <c r="E25" s="24">
        <f t="shared" si="0"/>
        <v>2932136.4400000004</v>
      </c>
      <c r="F25" s="24">
        <f t="shared" si="1"/>
        <v>2932136.4400000004</v>
      </c>
    </row>
    <row r="26" spans="1:9" ht="18.75" x14ac:dyDescent="0.3">
      <c r="A26" s="5"/>
      <c r="B26" s="6"/>
      <c r="C26" s="7"/>
      <c r="D26" s="7"/>
    </row>
    <row r="27" spans="1:9" ht="33.75" customHeight="1" x14ac:dyDescent="0.25">
      <c r="A27" s="76" t="s">
        <v>28</v>
      </c>
      <c r="B27" s="80"/>
      <c r="C27" s="80"/>
      <c r="D27" s="80"/>
    </row>
    <row r="28" spans="1:9" ht="18.75" x14ac:dyDescent="0.3">
      <c r="A28" s="22"/>
      <c r="B28" s="23"/>
      <c r="C28" s="23"/>
      <c r="D28" s="25"/>
    </row>
    <row r="29" spans="1:9" ht="75" x14ac:dyDescent="0.3">
      <c r="A29" s="14" t="s">
        <v>0</v>
      </c>
      <c r="B29" s="14" t="s">
        <v>1</v>
      </c>
      <c r="C29" s="9" t="s">
        <v>24</v>
      </c>
      <c r="D29" s="9" t="s">
        <v>17</v>
      </c>
    </row>
    <row r="30" spans="1:9" ht="37.5" x14ac:dyDescent="0.3">
      <c r="A30" s="10" t="s">
        <v>2</v>
      </c>
      <c r="B30" s="16">
        <v>2210</v>
      </c>
      <c r="C30" s="19">
        <v>2000</v>
      </c>
      <c r="D30" s="19"/>
      <c r="F30" s="24"/>
    </row>
    <row r="31" spans="1:9" ht="18.75" x14ac:dyDescent="0.3">
      <c r="A31" s="11" t="s">
        <v>3</v>
      </c>
      <c r="B31" s="16">
        <v>2230</v>
      </c>
      <c r="C31" s="19">
        <v>32200</v>
      </c>
      <c r="D31" s="19">
        <v>31544.39</v>
      </c>
      <c r="F31" s="24"/>
    </row>
    <row r="32" spans="1:9" ht="18.75" x14ac:dyDescent="0.3">
      <c r="A32" s="11" t="s">
        <v>4</v>
      </c>
      <c r="B32" s="16">
        <v>2240</v>
      </c>
      <c r="C32" s="19"/>
      <c r="D32" s="19"/>
      <c r="F32" s="24"/>
    </row>
    <row r="33" spans="1:6" ht="18.75" x14ac:dyDescent="0.3">
      <c r="A33" s="10" t="s">
        <v>9</v>
      </c>
      <c r="B33" s="28">
        <v>2275</v>
      </c>
      <c r="C33" s="19"/>
      <c r="D33" s="19"/>
      <c r="F33" s="24"/>
    </row>
    <row r="34" spans="1:6" ht="18.75" hidden="1" x14ac:dyDescent="0.3">
      <c r="A34" s="10" t="s">
        <v>14</v>
      </c>
      <c r="B34" s="16">
        <v>2800</v>
      </c>
      <c r="C34" s="19"/>
      <c r="D34" s="19"/>
      <c r="F34" s="24"/>
    </row>
    <row r="35" spans="1:6" ht="56.25" hidden="1" x14ac:dyDescent="0.3">
      <c r="A35" s="10" t="s">
        <v>11</v>
      </c>
      <c r="B35" s="16">
        <v>3110</v>
      </c>
      <c r="C35" s="19"/>
      <c r="D35" s="19"/>
      <c r="F35" s="24"/>
    </row>
    <row r="36" spans="1:6" ht="18.75" hidden="1" x14ac:dyDescent="0.3">
      <c r="A36" s="17" t="s">
        <v>15</v>
      </c>
      <c r="B36" s="18">
        <v>3132</v>
      </c>
      <c r="C36" s="19"/>
      <c r="D36" s="19"/>
      <c r="F36" s="24"/>
    </row>
    <row r="37" spans="1:6" ht="18.75" x14ac:dyDescent="0.3">
      <c r="A37" s="10" t="s">
        <v>12</v>
      </c>
      <c r="B37" s="16"/>
      <c r="C37" s="35">
        <f>SUM(C30:C36)</f>
        <v>34200</v>
      </c>
      <c r="D37" s="35">
        <f>SUM(D30:D36)</f>
        <v>31544.39</v>
      </c>
      <c r="F37" s="24"/>
    </row>
    <row r="38" spans="1:6" ht="18.75" x14ac:dyDescent="0.3">
      <c r="A38" s="5"/>
      <c r="B38" s="23"/>
      <c r="C38" s="31"/>
      <c r="D38" s="31"/>
      <c r="F38" s="24"/>
    </row>
    <row r="39" spans="1:6" x14ac:dyDescent="0.25">
      <c r="A39" s="1"/>
      <c r="B39"/>
      <c r="C39" s="4"/>
      <c r="D39" s="4"/>
    </row>
    <row r="40" spans="1:6" ht="33.75" customHeight="1" x14ac:dyDescent="0.3">
      <c r="A40" s="78" t="s">
        <v>29</v>
      </c>
      <c r="B40" s="92"/>
      <c r="C40" s="92"/>
      <c r="D40" s="92"/>
    </row>
    <row r="41" spans="1:6" x14ac:dyDescent="0.25">
      <c r="A41" s="1"/>
      <c r="B41"/>
      <c r="C41" s="4"/>
      <c r="D41" s="4"/>
    </row>
    <row r="42" spans="1:6" ht="75" x14ac:dyDescent="0.3">
      <c r="A42" s="14" t="s">
        <v>0</v>
      </c>
      <c r="B42" s="14" t="s">
        <v>1</v>
      </c>
      <c r="C42" s="9" t="s">
        <v>24</v>
      </c>
      <c r="D42" s="9" t="s">
        <v>17</v>
      </c>
    </row>
    <row r="43" spans="1:6" ht="37.5" x14ac:dyDescent="0.3">
      <c r="A43" s="10" t="s">
        <v>2</v>
      </c>
      <c r="B43" s="16">
        <v>2210</v>
      </c>
      <c r="C43" s="34">
        <v>215910.1</v>
      </c>
      <c r="D43" s="34">
        <v>215910.1</v>
      </c>
      <c r="E43" s="38"/>
      <c r="F43" s="39"/>
    </row>
    <row r="44" spans="1:6" ht="18.75" x14ac:dyDescent="0.3">
      <c r="A44" s="11" t="s">
        <v>3</v>
      </c>
      <c r="B44" s="16">
        <v>2230</v>
      </c>
      <c r="C44" s="34"/>
      <c r="D44" s="34"/>
      <c r="E44" s="38"/>
      <c r="F44" s="39"/>
    </row>
    <row r="45" spans="1:6" ht="18.75" hidden="1" x14ac:dyDescent="0.3">
      <c r="A45" s="11" t="s">
        <v>4</v>
      </c>
      <c r="B45" s="16">
        <v>2240</v>
      </c>
      <c r="C45" s="34"/>
      <c r="D45" s="34"/>
      <c r="E45" s="38"/>
      <c r="F45" s="39"/>
    </row>
    <row r="46" spans="1:6" ht="18.75" hidden="1" x14ac:dyDescent="0.3">
      <c r="A46" s="11" t="s">
        <v>9</v>
      </c>
      <c r="B46" s="16">
        <v>2275</v>
      </c>
      <c r="C46" s="34"/>
      <c r="D46" s="34"/>
      <c r="E46" s="38"/>
      <c r="F46" s="39"/>
    </row>
    <row r="47" spans="1:6" ht="18.75" hidden="1" x14ac:dyDescent="0.3">
      <c r="A47" s="10" t="s">
        <v>14</v>
      </c>
      <c r="B47" s="16">
        <v>2800</v>
      </c>
      <c r="C47" s="34"/>
      <c r="D47" s="34"/>
      <c r="E47" s="38"/>
      <c r="F47" s="39"/>
    </row>
    <row r="48" spans="1:6" ht="56.25" hidden="1" x14ac:dyDescent="0.3">
      <c r="A48" s="10" t="s">
        <v>11</v>
      </c>
      <c r="B48" s="16">
        <v>3110</v>
      </c>
      <c r="C48" s="34"/>
      <c r="D48" s="34"/>
      <c r="E48" s="38"/>
      <c r="F48" s="39"/>
    </row>
    <row r="49" spans="1:6" ht="18.75" hidden="1" x14ac:dyDescent="0.3">
      <c r="A49" s="17" t="s">
        <v>15</v>
      </c>
      <c r="B49" s="18">
        <v>3132</v>
      </c>
      <c r="C49" s="19"/>
      <c r="D49" s="19"/>
      <c r="E49" s="38"/>
      <c r="F49" s="39"/>
    </row>
    <row r="50" spans="1:6" ht="18.75" x14ac:dyDescent="0.3">
      <c r="A50" s="10" t="s">
        <v>12</v>
      </c>
      <c r="B50" s="16"/>
      <c r="C50" s="35">
        <f>SUM(C43:C48)</f>
        <v>215910.1</v>
      </c>
      <c r="D50" s="35">
        <f>D43+D44+D47+D48+D49+D45</f>
        <v>215910.1</v>
      </c>
      <c r="E50" s="38"/>
      <c r="F50" s="39"/>
    </row>
    <row r="51" spans="1:6" x14ac:dyDescent="0.25">
      <c r="C51" s="38"/>
      <c r="D51" s="38"/>
      <c r="E51" s="38"/>
      <c r="F51" s="38"/>
    </row>
    <row r="54" spans="1:6" ht="34.5" customHeight="1" x14ac:dyDescent="0.3">
      <c r="A54" s="78" t="s">
        <v>58</v>
      </c>
      <c r="B54" s="79"/>
      <c r="C54" s="79"/>
      <c r="D54" s="79"/>
    </row>
    <row r="56" spans="1:6" ht="18.75" x14ac:dyDescent="0.3">
      <c r="A56" s="73" t="s">
        <v>30</v>
      </c>
      <c r="B56" s="74"/>
      <c r="C56" s="75" t="s">
        <v>31</v>
      </c>
      <c r="D56" s="74"/>
    </row>
    <row r="57" spans="1:6" ht="18.75" hidden="1" x14ac:dyDescent="0.3">
      <c r="A57" s="10" t="s">
        <v>39</v>
      </c>
      <c r="B57" s="28">
        <v>2210</v>
      </c>
      <c r="C57" s="87"/>
      <c r="D57" s="87"/>
    </row>
    <row r="58" spans="1:6" ht="17.25" hidden="1" customHeight="1" x14ac:dyDescent="0.3">
      <c r="A58" s="10" t="s">
        <v>33</v>
      </c>
      <c r="B58" s="28">
        <v>2210</v>
      </c>
      <c r="C58" s="98"/>
      <c r="D58" s="99"/>
    </row>
    <row r="59" spans="1:6" ht="18.75" hidden="1" x14ac:dyDescent="0.3">
      <c r="A59" s="10" t="s">
        <v>36</v>
      </c>
      <c r="B59" s="28">
        <v>2210</v>
      </c>
      <c r="C59" s="98"/>
      <c r="D59" s="99"/>
    </row>
    <row r="60" spans="1:6" ht="18.75" hidden="1" x14ac:dyDescent="0.3">
      <c r="A60" s="10" t="s">
        <v>41</v>
      </c>
      <c r="B60" s="29">
        <v>3110.221</v>
      </c>
      <c r="C60" s="98"/>
      <c r="D60" s="99"/>
    </row>
    <row r="61" spans="1:6" ht="18.75" hidden="1" x14ac:dyDescent="0.3">
      <c r="A61" s="10" t="s">
        <v>32</v>
      </c>
      <c r="B61" s="28">
        <v>2210</v>
      </c>
      <c r="C61" s="98"/>
      <c r="D61" s="99"/>
    </row>
    <row r="62" spans="1:6" ht="18.75" hidden="1" x14ac:dyDescent="0.3">
      <c r="A62" s="10" t="s">
        <v>34</v>
      </c>
      <c r="B62" s="28">
        <v>2210</v>
      </c>
      <c r="C62" s="98"/>
      <c r="D62" s="99"/>
    </row>
    <row r="63" spans="1:6" ht="18.75" hidden="1" x14ac:dyDescent="0.3">
      <c r="A63" s="10" t="s">
        <v>40</v>
      </c>
      <c r="B63" s="28">
        <v>2210</v>
      </c>
      <c r="C63" s="98"/>
      <c r="D63" s="99"/>
    </row>
    <row r="64" spans="1:6" ht="18.75" hidden="1" x14ac:dyDescent="0.3">
      <c r="A64" s="10" t="s">
        <v>35</v>
      </c>
      <c r="B64" s="28">
        <v>3110</v>
      </c>
      <c r="C64" s="83"/>
      <c r="D64" s="84"/>
    </row>
    <row r="65" spans="1:4" ht="18.75" hidden="1" x14ac:dyDescent="0.3">
      <c r="A65" s="10" t="s">
        <v>37</v>
      </c>
      <c r="B65" s="28">
        <v>2210</v>
      </c>
      <c r="C65" s="98"/>
      <c r="D65" s="99"/>
    </row>
    <row r="66" spans="1:4" ht="18.75" hidden="1" x14ac:dyDescent="0.3">
      <c r="A66" s="10" t="s">
        <v>38</v>
      </c>
      <c r="B66" s="28">
        <v>2210</v>
      </c>
      <c r="C66" s="98"/>
      <c r="D66" s="99"/>
    </row>
    <row r="67" spans="1:4" ht="18.75" hidden="1" x14ac:dyDescent="0.3">
      <c r="A67" s="10" t="s">
        <v>50</v>
      </c>
      <c r="B67" s="28">
        <v>2240</v>
      </c>
      <c r="C67" s="98"/>
      <c r="D67" s="99"/>
    </row>
    <row r="68" spans="1:4" ht="18.75" x14ac:dyDescent="0.3">
      <c r="A68" s="10" t="s">
        <v>42</v>
      </c>
      <c r="B68" s="28">
        <v>2230</v>
      </c>
      <c r="C68" s="83"/>
      <c r="D68" s="84"/>
    </row>
    <row r="69" spans="1:4" ht="18.75" x14ac:dyDescent="0.3">
      <c r="A69" s="10" t="s">
        <v>39</v>
      </c>
      <c r="B69" s="28">
        <v>2210</v>
      </c>
      <c r="C69" s="85">
        <v>2120</v>
      </c>
      <c r="D69" s="86"/>
    </row>
    <row r="70" spans="1:4" ht="18.75" x14ac:dyDescent="0.3">
      <c r="A70" s="10" t="s">
        <v>49</v>
      </c>
      <c r="B70" s="28">
        <v>2210</v>
      </c>
      <c r="C70" s="85">
        <v>1060.1199999999999</v>
      </c>
      <c r="D70" s="86"/>
    </row>
    <row r="71" spans="1:4" ht="18.75" x14ac:dyDescent="0.3">
      <c r="A71" s="10" t="s">
        <v>73</v>
      </c>
      <c r="B71" s="28">
        <v>2210</v>
      </c>
      <c r="C71" s="83">
        <f>167766.3+22897+24186.68-2120</f>
        <v>212729.97999999998</v>
      </c>
      <c r="D71" s="84"/>
    </row>
    <row r="72" spans="1:4" ht="18.75" hidden="1" x14ac:dyDescent="0.3">
      <c r="A72" s="10" t="s">
        <v>49</v>
      </c>
      <c r="B72" s="28">
        <v>2210</v>
      </c>
      <c r="C72" s="83"/>
      <c r="D72" s="84"/>
    </row>
    <row r="73" spans="1:4" ht="18.75" hidden="1" x14ac:dyDescent="0.3">
      <c r="A73" s="10" t="s">
        <v>47</v>
      </c>
      <c r="B73" s="28">
        <v>2210</v>
      </c>
      <c r="C73" s="83"/>
      <c r="D73" s="84"/>
    </row>
    <row r="74" spans="1:4" ht="18.75" hidden="1" x14ac:dyDescent="0.3">
      <c r="A74" s="10" t="s">
        <v>46</v>
      </c>
      <c r="B74" s="28">
        <v>2210</v>
      </c>
      <c r="C74" s="83"/>
      <c r="D74" s="84"/>
    </row>
    <row r="75" spans="1:4" ht="18.75" hidden="1" x14ac:dyDescent="0.3">
      <c r="A75" s="10" t="s">
        <v>48</v>
      </c>
      <c r="B75" s="16">
        <v>2210</v>
      </c>
      <c r="C75" s="83"/>
      <c r="D75" s="84"/>
    </row>
    <row r="76" spans="1:4" ht="18.75" hidden="1" x14ac:dyDescent="0.3">
      <c r="A76" s="64"/>
      <c r="B76" s="65"/>
      <c r="C76" s="83"/>
      <c r="D76" s="84"/>
    </row>
    <row r="77" spans="1:4" ht="18.75" x14ac:dyDescent="0.3">
      <c r="A77" s="64"/>
      <c r="B77" s="65"/>
      <c r="C77" s="81">
        <f>SUM(C57:D76)</f>
        <v>215910.09999999998</v>
      </c>
      <c r="D77" s="82"/>
    </row>
    <row r="79" spans="1:4" ht="38.25" hidden="1" customHeight="1" x14ac:dyDescent="0.3">
      <c r="A79" s="78" t="s">
        <v>57</v>
      </c>
      <c r="B79" s="92"/>
      <c r="C79" s="92"/>
      <c r="D79" s="92"/>
    </row>
  </sheetData>
  <mergeCells count="32">
    <mergeCell ref="A79:D79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6:B76"/>
    <mergeCell ref="C76:D76"/>
    <mergeCell ref="A77:B77"/>
    <mergeCell ref="C77:D77"/>
    <mergeCell ref="C71:D71"/>
    <mergeCell ref="C72:D72"/>
    <mergeCell ref="C73:D73"/>
    <mergeCell ref="C74:D74"/>
    <mergeCell ref="C75:D7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2:I78"/>
  <sheetViews>
    <sheetView tabSelected="1" topLeftCell="A87" workbookViewId="0">
      <selection activeCell="C70" sqref="C70:D71"/>
    </sheetView>
  </sheetViews>
  <sheetFormatPr defaultRowHeight="15" x14ac:dyDescent="0.25"/>
  <cols>
    <col min="1" max="1" width="40.85546875" style="3" customWidth="1"/>
    <col min="2" max="2" width="9.7109375" style="1" customWidth="1"/>
    <col min="3" max="3" width="17.7109375" customWidth="1"/>
    <col min="4" max="4" width="15" customWidth="1"/>
    <col min="5" max="5" width="10.85546875" hidden="1" customWidth="1"/>
    <col min="6" max="6" width="10.7109375" customWidth="1"/>
  </cols>
  <sheetData>
    <row r="2" spans="1:7" ht="57" customHeight="1" x14ac:dyDescent="0.25">
      <c r="A2" s="76" t="s">
        <v>68</v>
      </c>
      <c r="B2" s="77"/>
      <c r="C2" s="77"/>
      <c r="D2" s="77"/>
    </row>
    <row r="3" spans="1:7" ht="57" customHeight="1" x14ac:dyDescent="0.35">
      <c r="A3" s="90" t="s">
        <v>63</v>
      </c>
      <c r="B3" s="91"/>
      <c r="C3" s="91"/>
      <c r="D3" s="91"/>
    </row>
    <row r="4" spans="1:7" ht="18.75" x14ac:dyDescent="0.3">
      <c r="A4" s="5"/>
      <c r="B4" s="6"/>
      <c r="C4" s="7"/>
      <c r="D4" s="7"/>
    </row>
    <row r="5" spans="1:7" ht="45" customHeight="1" x14ac:dyDescent="0.25">
      <c r="A5" s="88" t="s">
        <v>27</v>
      </c>
      <c r="B5" s="89"/>
      <c r="C5" s="89"/>
      <c r="D5" s="89"/>
    </row>
    <row r="6" spans="1:7" s="2" customFormat="1" ht="72.75" customHeight="1" x14ac:dyDescent="0.3">
      <c r="A6" s="8" t="s">
        <v>0</v>
      </c>
      <c r="B6" s="8" t="s">
        <v>1</v>
      </c>
      <c r="C6" s="9" t="s">
        <v>24</v>
      </c>
      <c r="D6" s="9" t="s">
        <v>16</v>
      </c>
    </row>
    <row r="7" spans="1:7" s="2" customFormat="1" ht="18.75" x14ac:dyDescent="0.3">
      <c r="A7" s="20" t="s">
        <v>23</v>
      </c>
      <c r="B7" s="15">
        <v>2111</v>
      </c>
      <c r="C7" s="40">
        <v>2523940</v>
      </c>
      <c r="D7" s="40">
        <v>1780539.29</v>
      </c>
      <c r="E7" s="24">
        <f>C7-D7</f>
        <v>743400.71</v>
      </c>
      <c r="F7" s="24">
        <f>C7-D7</f>
        <v>743400.71</v>
      </c>
    </row>
    <row r="8" spans="1:7" s="2" customFormat="1" ht="18.75" x14ac:dyDescent="0.3">
      <c r="A8" s="20" t="s">
        <v>44</v>
      </c>
      <c r="B8" s="15">
        <v>2120</v>
      </c>
      <c r="C8" s="40">
        <v>555270</v>
      </c>
      <c r="D8" s="40">
        <v>403794.15</v>
      </c>
      <c r="E8" s="24">
        <f t="shared" ref="E8:E25" si="0">C8-D8</f>
        <v>151475.84999999998</v>
      </c>
      <c r="F8" s="24">
        <f t="shared" ref="F8:F25" si="1">C8-D8</f>
        <v>151475.84999999998</v>
      </c>
    </row>
    <row r="9" spans="1:7" ht="37.5" x14ac:dyDescent="0.3">
      <c r="A9" s="10" t="s">
        <v>2</v>
      </c>
      <c r="B9" s="15">
        <v>2210</v>
      </c>
      <c r="C9" s="43">
        <v>69650</v>
      </c>
      <c r="D9" s="43">
        <v>12078.5</v>
      </c>
      <c r="E9" s="24">
        <f t="shared" si="0"/>
        <v>57571.5</v>
      </c>
      <c r="F9" s="24">
        <f t="shared" si="1"/>
        <v>57571.5</v>
      </c>
    </row>
    <row r="10" spans="1:7" ht="18.75" x14ac:dyDescent="0.3">
      <c r="A10" s="10" t="s">
        <v>3</v>
      </c>
      <c r="B10" s="15">
        <v>2230</v>
      </c>
      <c r="C10" s="43">
        <v>47530</v>
      </c>
      <c r="D10" s="43">
        <v>8015.72</v>
      </c>
      <c r="E10" s="24">
        <f t="shared" si="0"/>
        <v>39514.28</v>
      </c>
      <c r="F10" s="24">
        <f t="shared" si="1"/>
        <v>39514.28</v>
      </c>
      <c r="G10" s="4"/>
    </row>
    <row r="11" spans="1:7" ht="37.5" x14ac:dyDescent="0.3">
      <c r="A11" s="10" t="s">
        <v>4</v>
      </c>
      <c r="B11" s="15">
        <v>2240</v>
      </c>
      <c r="C11" s="43">
        <v>168750</v>
      </c>
      <c r="D11" s="43">
        <v>106610.02</v>
      </c>
      <c r="E11" s="24">
        <f t="shared" si="0"/>
        <v>62139.979999999996</v>
      </c>
      <c r="F11" s="24">
        <f t="shared" si="1"/>
        <v>62139.979999999996</v>
      </c>
    </row>
    <row r="12" spans="1:7" ht="37.5" x14ac:dyDescent="0.3">
      <c r="A12" s="10" t="s">
        <v>60</v>
      </c>
      <c r="B12" s="15">
        <v>2220</v>
      </c>
      <c r="C12" s="43"/>
      <c r="D12" s="43"/>
      <c r="E12" s="24">
        <f t="shared" si="0"/>
        <v>0</v>
      </c>
      <c r="F12" s="24">
        <f t="shared" si="1"/>
        <v>0</v>
      </c>
    </row>
    <row r="13" spans="1:7" ht="18.75" x14ac:dyDescent="0.3">
      <c r="A13" s="10" t="s">
        <v>5</v>
      </c>
      <c r="B13" s="15">
        <v>2271</v>
      </c>
      <c r="C13" s="43"/>
      <c r="D13" s="43"/>
      <c r="E13" s="24">
        <f t="shared" si="0"/>
        <v>0</v>
      </c>
      <c r="F13" s="24">
        <f t="shared" si="1"/>
        <v>0</v>
      </c>
    </row>
    <row r="14" spans="1:7" ht="37.5" x14ac:dyDescent="0.3">
      <c r="A14" s="10" t="s">
        <v>6</v>
      </c>
      <c r="B14" s="15">
        <v>2272</v>
      </c>
      <c r="C14" s="43">
        <v>4630</v>
      </c>
      <c r="D14" s="43">
        <v>870.4</v>
      </c>
      <c r="E14" s="24">
        <f t="shared" si="0"/>
        <v>3759.6</v>
      </c>
      <c r="F14" s="24">
        <f t="shared" si="1"/>
        <v>3759.6</v>
      </c>
    </row>
    <row r="15" spans="1:7" ht="18.75" x14ac:dyDescent="0.3">
      <c r="A15" s="10" t="s">
        <v>7</v>
      </c>
      <c r="B15" s="15">
        <v>2273</v>
      </c>
      <c r="C15" s="43">
        <v>7940</v>
      </c>
      <c r="D15" s="43">
        <v>6559.62</v>
      </c>
      <c r="E15" s="24">
        <f t="shared" si="0"/>
        <v>1380.38</v>
      </c>
      <c r="F15" s="24">
        <f t="shared" si="1"/>
        <v>1380.38</v>
      </c>
    </row>
    <row r="16" spans="1:7" ht="18.75" x14ac:dyDescent="0.3">
      <c r="A16" s="10" t="s">
        <v>8</v>
      </c>
      <c r="B16" s="15">
        <v>2274</v>
      </c>
      <c r="C16" s="43">
        <v>900</v>
      </c>
      <c r="D16" s="43">
        <v>375.35</v>
      </c>
      <c r="E16" s="24">
        <f t="shared" si="0"/>
        <v>524.65</v>
      </c>
      <c r="F16" s="24">
        <f t="shared" si="1"/>
        <v>524.65</v>
      </c>
    </row>
    <row r="17" spans="1:9" ht="18.75" x14ac:dyDescent="0.3">
      <c r="A17" s="10" t="s">
        <v>9</v>
      </c>
      <c r="B17" s="15">
        <v>2275</v>
      </c>
      <c r="C17" s="43">
        <v>124150</v>
      </c>
      <c r="D17" s="43"/>
      <c r="E17" s="24">
        <f t="shared" si="0"/>
        <v>124150</v>
      </c>
      <c r="F17" s="24">
        <f t="shared" si="1"/>
        <v>124150</v>
      </c>
    </row>
    <row r="18" spans="1:9" ht="34.5" customHeight="1" x14ac:dyDescent="0.3">
      <c r="A18" s="10" t="s">
        <v>10</v>
      </c>
      <c r="B18" s="15">
        <v>2282</v>
      </c>
      <c r="C18" s="43">
        <v>3160</v>
      </c>
      <c r="D18" s="43">
        <v>1347.7</v>
      </c>
      <c r="E18" s="24">
        <f t="shared" si="0"/>
        <v>1812.3</v>
      </c>
      <c r="F18" s="24">
        <f t="shared" si="1"/>
        <v>1812.3</v>
      </c>
    </row>
    <row r="19" spans="1:9" ht="18" customHeight="1" x14ac:dyDescent="0.3">
      <c r="A19" s="10" t="s">
        <v>13</v>
      </c>
      <c r="B19" s="15">
        <v>2730</v>
      </c>
      <c r="C19" s="43"/>
      <c r="D19" s="43"/>
      <c r="E19" s="24">
        <f t="shared" si="0"/>
        <v>0</v>
      </c>
      <c r="F19" s="24">
        <f t="shared" si="1"/>
        <v>0</v>
      </c>
    </row>
    <row r="20" spans="1:9" ht="15.75" customHeight="1" x14ac:dyDescent="0.3">
      <c r="A20" s="10" t="s">
        <v>14</v>
      </c>
      <c r="B20" s="15">
        <v>2800</v>
      </c>
      <c r="C20" s="43">
        <v>10050</v>
      </c>
      <c r="D20" s="43">
        <v>10049.06</v>
      </c>
      <c r="E20" s="24">
        <f t="shared" si="0"/>
        <v>0.94000000000050932</v>
      </c>
      <c r="F20" s="24">
        <f t="shared" si="1"/>
        <v>0.94000000000050932</v>
      </c>
    </row>
    <row r="21" spans="1:9" ht="38.25" customHeight="1" x14ac:dyDescent="0.3">
      <c r="A21" s="10" t="s">
        <v>11</v>
      </c>
      <c r="B21" s="15">
        <v>3110</v>
      </c>
      <c r="C21" s="43"/>
      <c r="D21" s="43"/>
      <c r="E21" s="24">
        <f t="shared" si="0"/>
        <v>0</v>
      </c>
      <c r="F21" s="24">
        <f t="shared" si="1"/>
        <v>0</v>
      </c>
      <c r="H21" s="7"/>
    </row>
    <row r="22" spans="1:9" ht="37.5" x14ac:dyDescent="0.3">
      <c r="A22" s="10" t="s">
        <v>20</v>
      </c>
      <c r="B22" s="15">
        <v>3122</v>
      </c>
      <c r="C22" s="43"/>
      <c r="D22" s="43"/>
      <c r="E22" s="24">
        <f t="shared" si="0"/>
        <v>0</v>
      </c>
      <c r="F22" s="24">
        <f t="shared" si="1"/>
        <v>0</v>
      </c>
      <c r="I22" t="s">
        <v>18</v>
      </c>
    </row>
    <row r="23" spans="1:9" ht="37.5" x14ac:dyDescent="0.3">
      <c r="A23" s="10" t="s">
        <v>21</v>
      </c>
      <c r="B23" s="15">
        <v>3132</v>
      </c>
      <c r="C23" s="43"/>
      <c r="D23" s="43"/>
      <c r="E23" s="24">
        <f t="shared" si="0"/>
        <v>0</v>
      </c>
      <c r="F23" s="24">
        <f t="shared" si="1"/>
        <v>0</v>
      </c>
    </row>
    <row r="24" spans="1:9" ht="37.5" x14ac:dyDescent="0.3">
      <c r="A24" s="10" t="s">
        <v>45</v>
      </c>
      <c r="B24" s="15">
        <v>3142</v>
      </c>
      <c r="C24" s="43"/>
      <c r="D24" s="43"/>
      <c r="E24" s="24">
        <f t="shared" si="0"/>
        <v>0</v>
      </c>
      <c r="F24" s="24">
        <f t="shared" si="1"/>
        <v>0</v>
      </c>
    </row>
    <row r="25" spans="1:9" ht="18.75" x14ac:dyDescent="0.3">
      <c r="A25" s="10" t="s">
        <v>12</v>
      </c>
      <c r="B25" s="11"/>
      <c r="C25" s="46">
        <f>SUM(C7:C24)</f>
        <v>3515970</v>
      </c>
      <c r="D25" s="46">
        <f>SUM(D7:D24)</f>
        <v>2330239.8100000005</v>
      </c>
      <c r="E25" s="24">
        <f t="shared" si="0"/>
        <v>1185730.1899999995</v>
      </c>
      <c r="F25" s="24">
        <f t="shared" si="1"/>
        <v>1185730.1899999995</v>
      </c>
    </row>
    <row r="26" spans="1:9" ht="18.75" x14ac:dyDescent="0.3">
      <c r="A26" s="5"/>
      <c r="B26" s="6"/>
      <c r="C26" s="7"/>
      <c r="D26" s="7"/>
    </row>
    <row r="27" spans="1:9" ht="30" customHeight="1" x14ac:dyDescent="0.25">
      <c r="A27" s="76" t="s">
        <v>28</v>
      </c>
      <c r="B27" s="80"/>
      <c r="C27" s="80"/>
      <c r="D27" s="80"/>
    </row>
    <row r="28" spans="1:9" x14ac:dyDescent="0.25">
      <c r="D28" s="25"/>
    </row>
    <row r="29" spans="1:9" ht="75" x14ac:dyDescent="0.3">
      <c r="A29" s="14" t="s">
        <v>0</v>
      </c>
      <c r="B29" s="14" t="s">
        <v>1</v>
      </c>
      <c r="C29" s="9" t="s">
        <v>24</v>
      </c>
      <c r="D29" s="9" t="s">
        <v>17</v>
      </c>
    </row>
    <row r="30" spans="1:9" ht="37.5" hidden="1" x14ac:dyDescent="0.3">
      <c r="A30" s="10" t="s">
        <v>2</v>
      </c>
      <c r="B30" s="16">
        <v>2210</v>
      </c>
      <c r="C30" s="12">
        <v>0</v>
      </c>
      <c r="D30" s="12"/>
      <c r="F30" s="24"/>
    </row>
    <row r="31" spans="1:9" ht="37.5" x14ac:dyDescent="0.3">
      <c r="A31" s="10" t="s">
        <v>2</v>
      </c>
      <c r="B31" s="16">
        <v>2210</v>
      </c>
      <c r="C31" s="12"/>
      <c r="D31" s="12"/>
      <c r="F31" s="24"/>
    </row>
    <row r="32" spans="1:9" ht="18.75" x14ac:dyDescent="0.3">
      <c r="A32" s="11" t="s">
        <v>3</v>
      </c>
      <c r="B32" s="16">
        <v>2230</v>
      </c>
      <c r="C32" s="19">
        <v>4557</v>
      </c>
      <c r="D32" s="34">
        <v>2613.5</v>
      </c>
      <c r="F32" s="24"/>
    </row>
    <row r="33" spans="1:6" ht="18.75" hidden="1" x14ac:dyDescent="0.3">
      <c r="A33" s="11" t="s">
        <v>4</v>
      </c>
      <c r="B33" s="16">
        <v>2240</v>
      </c>
      <c r="C33" s="19"/>
      <c r="D33" s="19"/>
      <c r="F33" s="24"/>
    </row>
    <row r="34" spans="1:6" ht="18.75" hidden="1" x14ac:dyDescent="0.3">
      <c r="A34" s="10" t="s">
        <v>14</v>
      </c>
      <c r="B34" s="16">
        <v>2800</v>
      </c>
      <c r="C34" s="19"/>
      <c r="D34" s="19"/>
      <c r="F34" s="24"/>
    </row>
    <row r="35" spans="1:6" ht="56.25" hidden="1" x14ac:dyDescent="0.3">
      <c r="A35" s="10" t="s">
        <v>11</v>
      </c>
      <c r="B35" s="16">
        <v>3110</v>
      </c>
      <c r="C35" s="19"/>
      <c r="D35" s="19"/>
      <c r="F35" s="24"/>
    </row>
    <row r="36" spans="1:6" ht="18.75" hidden="1" x14ac:dyDescent="0.3">
      <c r="A36" s="17" t="s">
        <v>15</v>
      </c>
      <c r="B36" s="18">
        <v>3132</v>
      </c>
      <c r="C36" s="19"/>
      <c r="D36" s="19"/>
      <c r="F36" s="24"/>
    </row>
    <row r="37" spans="1:6" ht="18.75" x14ac:dyDescent="0.3">
      <c r="A37" s="10" t="s">
        <v>12</v>
      </c>
      <c r="B37" s="16"/>
      <c r="C37" s="35">
        <f>SUM(C30:C36)</f>
        <v>4557</v>
      </c>
      <c r="D37" s="35">
        <f>SUM(D30:D36)</f>
        <v>2613.5</v>
      </c>
      <c r="F37" s="24"/>
    </row>
    <row r="38" spans="1:6" x14ac:dyDescent="0.25">
      <c r="A38" s="1"/>
      <c r="B38"/>
      <c r="C38" s="4"/>
      <c r="D38" s="4"/>
    </row>
    <row r="39" spans="1:6" x14ac:dyDescent="0.25">
      <c r="A39" s="1"/>
      <c r="B39"/>
      <c r="C39" s="4"/>
      <c r="D39" s="4"/>
    </row>
    <row r="40" spans="1:6" ht="36.75" customHeight="1" x14ac:dyDescent="0.3">
      <c r="A40" s="78" t="s">
        <v>29</v>
      </c>
      <c r="B40" s="92"/>
      <c r="C40" s="92"/>
      <c r="D40" s="92"/>
    </row>
    <row r="41" spans="1:6" x14ac:dyDescent="0.25">
      <c r="A41" s="1"/>
      <c r="B41"/>
      <c r="C41" s="4"/>
      <c r="D41" s="4"/>
    </row>
    <row r="42" spans="1:6" ht="75" x14ac:dyDescent="0.3">
      <c r="A42" s="14" t="s">
        <v>0</v>
      </c>
      <c r="B42" s="14" t="s">
        <v>1</v>
      </c>
      <c r="C42" s="9" t="s">
        <v>24</v>
      </c>
      <c r="D42" s="9" t="s">
        <v>17</v>
      </c>
    </row>
    <row r="43" spans="1:6" ht="37.5" hidden="1" x14ac:dyDescent="0.3">
      <c r="A43" s="10" t="s">
        <v>2</v>
      </c>
      <c r="B43" s="16">
        <v>2210</v>
      </c>
      <c r="C43" s="30"/>
      <c r="D43" s="30"/>
      <c r="F43" s="24"/>
    </row>
    <row r="44" spans="1:6" ht="18.75" x14ac:dyDescent="0.3">
      <c r="A44" s="11" t="s">
        <v>3</v>
      </c>
      <c r="B44" s="16">
        <v>2230</v>
      </c>
      <c r="C44" s="34"/>
      <c r="D44" s="34"/>
      <c r="F44" s="24"/>
    </row>
    <row r="45" spans="1:6" ht="18.75" hidden="1" x14ac:dyDescent="0.3">
      <c r="A45" s="11" t="s">
        <v>4</v>
      </c>
      <c r="B45" s="16">
        <v>2240</v>
      </c>
      <c r="C45" s="34"/>
      <c r="D45" s="34"/>
      <c r="F45" s="24"/>
    </row>
    <row r="46" spans="1:6" ht="18.75" hidden="1" x14ac:dyDescent="0.3">
      <c r="A46" s="10" t="s">
        <v>9</v>
      </c>
      <c r="B46" s="28">
        <v>2275</v>
      </c>
      <c r="C46" s="34"/>
      <c r="D46" s="34"/>
      <c r="F46" s="24"/>
    </row>
    <row r="47" spans="1:6" ht="18.75" hidden="1" x14ac:dyDescent="0.3">
      <c r="A47" s="10" t="s">
        <v>14</v>
      </c>
      <c r="B47" s="16">
        <v>2800</v>
      </c>
      <c r="C47" s="34"/>
      <c r="D47" s="34"/>
      <c r="F47" s="24"/>
    </row>
    <row r="48" spans="1:6" ht="56.25" hidden="1" x14ac:dyDescent="0.3">
      <c r="A48" s="10" t="s">
        <v>11</v>
      </c>
      <c r="B48" s="16">
        <v>3110</v>
      </c>
      <c r="C48" s="34"/>
      <c r="D48" s="34"/>
      <c r="F48" s="24"/>
    </row>
    <row r="49" spans="1:6" ht="18.75" hidden="1" x14ac:dyDescent="0.3">
      <c r="A49" s="17" t="s">
        <v>15</v>
      </c>
      <c r="B49" s="18">
        <v>3132</v>
      </c>
      <c r="C49" s="19"/>
      <c r="D49" s="19"/>
      <c r="F49" s="24"/>
    </row>
    <row r="50" spans="1:6" ht="37.5" x14ac:dyDescent="0.3">
      <c r="A50" s="10" t="s">
        <v>2</v>
      </c>
      <c r="B50" s="49">
        <v>2210</v>
      </c>
      <c r="C50" s="19">
        <v>21876.17</v>
      </c>
      <c r="D50" s="19">
        <v>21876.17</v>
      </c>
      <c r="F50" s="24"/>
    </row>
    <row r="51" spans="1:6" ht="18.75" x14ac:dyDescent="0.3">
      <c r="A51" s="10" t="s">
        <v>12</v>
      </c>
      <c r="B51" s="16"/>
      <c r="C51" s="35">
        <f>SUM(C44:C50)</f>
        <v>21876.17</v>
      </c>
      <c r="D51" s="35">
        <f>SUM(D44:D50)</f>
        <v>21876.17</v>
      </c>
      <c r="F51" s="24"/>
    </row>
    <row r="52" spans="1:6" ht="18.75" x14ac:dyDescent="0.3">
      <c r="A52" s="5"/>
      <c r="B52" s="23"/>
      <c r="C52" s="31"/>
      <c r="D52" s="31"/>
      <c r="F52" s="24"/>
    </row>
    <row r="53" spans="1:6" ht="18.75" x14ac:dyDescent="0.3">
      <c r="A53" s="5"/>
      <c r="B53" s="23"/>
      <c r="C53" s="31"/>
      <c r="D53" s="31"/>
      <c r="F53" s="24"/>
    </row>
    <row r="56" spans="1:6" ht="34.5" customHeight="1" x14ac:dyDescent="0.3">
      <c r="A56" s="78" t="s">
        <v>58</v>
      </c>
      <c r="B56" s="79"/>
      <c r="C56" s="79"/>
      <c r="D56" s="79"/>
    </row>
    <row r="58" spans="1:6" ht="18.75" x14ac:dyDescent="0.3">
      <c r="A58" s="73" t="s">
        <v>30</v>
      </c>
      <c r="B58" s="74"/>
      <c r="C58" s="75" t="s">
        <v>31</v>
      </c>
      <c r="D58" s="74"/>
    </row>
    <row r="59" spans="1:6" ht="18.75" hidden="1" x14ac:dyDescent="0.3">
      <c r="A59" s="10" t="s">
        <v>39</v>
      </c>
      <c r="B59" s="28">
        <v>2210</v>
      </c>
      <c r="C59" s="68"/>
      <c r="D59" s="68"/>
    </row>
    <row r="60" spans="1:6" ht="18.75" hidden="1" x14ac:dyDescent="0.3">
      <c r="A60" s="10" t="s">
        <v>33</v>
      </c>
      <c r="B60" s="28">
        <v>2210</v>
      </c>
      <c r="C60" s="93"/>
      <c r="D60" s="94"/>
    </row>
    <row r="61" spans="1:6" ht="18.75" hidden="1" x14ac:dyDescent="0.3">
      <c r="A61" s="10" t="s">
        <v>36</v>
      </c>
      <c r="B61" s="28">
        <v>2210</v>
      </c>
      <c r="C61" s="69"/>
      <c r="D61" s="70"/>
    </row>
    <row r="62" spans="1:6" ht="18.75" hidden="1" x14ac:dyDescent="0.3">
      <c r="A62" s="10" t="s">
        <v>41</v>
      </c>
      <c r="B62" s="29">
        <v>3110.221</v>
      </c>
      <c r="C62" s="69"/>
      <c r="D62" s="70"/>
    </row>
    <row r="63" spans="1:6" ht="18.75" hidden="1" x14ac:dyDescent="0.3">
      <c r="A63" s="10" t="s">
        <v>32</v>
      </c>
      <c r="B63" s="28">
        <v>2210</v>
      </c>
      <c r="C63" s="69"/>
      <c r="D63" s="70"/>
    </row>
    <row r="64" spans="1:6" ht="18.75" hidden="1" x14ac:dyDescent="0.3">
      <c r="A64" s="10" t="s">
        <v>34</v>
      </c>
      <c r="B64" s="28">
        <v>2210</v>
      </c>
      <c r="C64" s="69"/>
      <c r="D64" s="70"/>
    </row>
    <row r="65" spans="1:4" ht="18.75" hidden="1" x14ac:dyDescent="0.3">
      <c r="A65" s="10" t="s">
        <v>40</v>
      </c>
      <c r="B65" s="28">
        <v>2210</v>
      </c>
      <c r="C65" s="69"/>
      <c r="D65" s="70"/>
    </row>
    <row r="66" spans="1:4" ht="18.75" hidden="1" x14ac:dyDescent="0.3">
      <c r="A66" s="10" t="s">
        <v>35</v>
      </c>
      <c r="B66" s="28">
        <v>3110</v>
      </c>
      <c r="C66" s="69"/>
      <c r="D66" s="70"/>
    </row>
    <row r="67" spans="1:4" ht="18.75" hidden="1" x14ac:dyDescent="0.3">
      <c r="A67" s="10" t="s">
        <v>37</v>
      </c>
      <c r="B67" s="28">
        <v>2210</v>
      </c>
      <c r="C67" s="69"/>
      <c r="D67" s="70"/>
    </row>
    <row r="68" spans="1:4" ht="18.75" hidden="1" x14ac:dyDescent="0.3">
      <c r="A68" s="10" t="s">
        <v>38</v>
      </c>
      <c r="B68" s="28">
        <v>2210</v>
      </c>
      <c r="C68" s="69"/>
      <c r="D68" s="70"/>
    </row>
    <row r="69" spans="1:4" ht="18.75" x14ac:dyDescent="0.3">
      <c r="A69" s="10" t="s">
        <v>50</v>
      </c>
      <c r="B69" s="28">
        <v>2240</v>
      </c>
      <c r="C69" s="69"/>
      <c r="D69" s="70"/>
    </row>
    <row r="70" spans="1:4" ht="18.75" x14ac:dyDescent="0.3">
      <c r="A70" s="10" t="s">
        <v>73</v>
      </c>
      <c r="B70" s="28">
        <v>2210</v>
      </c>
      <c r="C70" s="104">
        <f>6779+14037.05</f>
        <v>20816.05</v>
      </c>
      <c r="D70" s="105"/>
    </row>
    <row r="71" spans="1:4" ht="18.75" x14ac:dyDescent="0.3">
      <c r="A71" s="10" t="s">
        <v>49</v>
      </c>
      <c r="B71" s="28">
        <v>2210</v>
      </c>
      <c r="C71" s="104">
        <v>1060.1199999999999</v>
      </c>
      <c r="D71" s="105"/>
    </row>
    <row r="72" spans="1:4" ht="18.75" x14ac:dyDescent="0.3">
      <c r="A72" s="10" t="s">
        <v>42</v>
      </c>
      <c r="B72" s="28">
        <v>2230</v>
      </c>
      <c r="C72" s="83"/>
      <c r="D72" s="84"/>
    </row>
    <row r="73" spans="1:4" ht="18.75" hidden="1" x14ac:dyDescent="0.3">
      <c r="A73" s="10" t="s">
        <v>49</v>
      </c>
      <c r="B73" s="28">
        <v>2210</v>
      </c>
      <c r="C73" s="83"/>
      <c r="D73" s="84"/>
    </row>
    <row r="74" spans="1:4" ht="18.75" hidden="1" x14ac:dyDescent="0.3">
      <c r="A74" s="10" t="s">
        <v>47</v>
      </c>
      <c r="B74" s="28">
        <v>2210</v>
      </c>
      <c r="C74" s="83"/>
      <c r="D74" s="84"/>
    </row>
    <row r="75" spans="1:4" ht="18.75" hidden="1" x14ac:dyDescent="0.3">
      <c r="A75" s="10" t="s">
        <v>46</v>
      </c>
      <c r="B75" s="28">
        <v>2210</v>
      </c>
      <c r="C75" s="83"/>
      <c r="D75" s="84"/>
    </row>
    <row r="76" spans="1:4" ht="18.75" hidden="1" x14ac:dyDescent="0.3">
      <c r="A76" s="10" t="s">
        <v>48</v>
      </c>
      <c r="B76" s="16">
        <v>2210</v>
      </c>
      <c r="C76" s="83"/>
      <c r="D76" s="84"/>
    </row>
    <row r="77" spans="1:4" ht="18.75" hidden="1" x14ac:dyDescent="0.3">
      <c r="A77" s="64"/>
      <c r="B77" s="65"/>
      <c r="C77" s="83"/>
      <c r="D77" s="84"/>
    </row>
    <row r="78" spans="1:4" ht="18.75" x14ac:dyDescent="0.3">
      <c r="A78" s="64"/>
      <c r="B78" s="65"/>
      <c r="C78" s="81">
        <f>SUM(C59:D77)</f>
        <v>21876.17</v>
      </c>
      <c r="D78" s="82"/>
    </row>
  </sheetData>
  <mergeCells count="30">
    <mergeCell ref="C60:D60"/>
    <mergeCell ref="C61:D61"/>
    <mergeCell ref="C62:D62"/>
    <mergeCell ref="A3:D3"/>
    <mergeCell ref="C59:D59"/>
    <mergeCell ref="A2:D2"/>
    <mergeCell ref="A5:D5"/>
    <mergeCell ref="A27:D27"/>
    <mergeCell ref="A40:D40"/>
    <mergeCell ref="A58:B58"/>
    <mergeCell ref="C58:D58"/>
    <mergeCell ref="A56:D56"/>
    <mergeCell ref="C63:D63"/>
    <mergeCell ref="C64:D64"/>
    <mergeCell ref="C65:D65"/>
    <mergeCell ref="C66:D66"/>
    <mergeCell ref="C67:D67"/>
    <mergeCell ref="C68:D68"/>
    <mergeCell ref="C69:D69"/>
    <mergeCell ref="C72:D72"/>
    <mergeCell ref="C73:D73"/>
    <mergeCell ref="A78:B78"/>
    <mergeCell ref="C78:D78"/>
    <mergeCell ref="C74:D74"/>
    <mergeCell ref="C75:D75"/>
    <mergeCell ref="C76:D76"/>
    <mergeCell ref="A77:B77"/>
    <mergeCell ref="C77:D77"/>
    <mergeCell ref="C70:D70"/>
    <mergeCell ref="C71:D7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68"/>
  <sheetViews>
    <sheetView workbookViewId="0">
      <selection activeCell="C68" sqref="C68:D68"/>
    </sheetView>
  </sheetViews>
  <sheetFormatPr defaultRowHeight="15" x14ac:dyDescent="0.25"/>
  <sheetData>
    <row r="2" spans="1:1" ht="18.75" x14ac:dyDescent="0.3">
      <c r="A2" s="6" t="s">
        <v>55</v>
      </c>
    </row>
    <row r="44" spans="4:4" x14ac:dyDescent="0.25">
      <c r="D44">
        <f>C57+C70</f>
        <v>870</v>
      </c>
    </row>
    <row r="45" spans="4:4" x14ac:dyDescent="0.25">
      <c r="D45">
        <f>C68</f>
        <v>13388.91</v>
      </c>
    </row>
    <row r="49" spans="1:4" x14ac:dyDescent="0.25">
      <c r="D49">
        <f>C64</f>
        <v>7842.05</v>
      </c>
    </row>
    <row r="53" spans="1:4" ht="18.75" x14ac:dyDescent="0.3">
      <c r="A53" s="6" t="s">
        <v>54</v>
      </c>
    </row>
    <row r="54" spans="1:4" ht="18.75" x14ac:dyDescent="0.3">
      <c r="A54" s="6" t="s">
        <v>56</v>
      </c>
    </row>
    <row r="57" spans="1:4" x14ac:dyDescent="0.25">
      <c r="C57">
        <f>600+270</f>
        <v>870</v>
      </c>
    </row>
    <row r="64" spans="1:4" x14ac:dyDescent="0.25">
      <c r="C64">
        <v>7842.05</v>
      </c>
    </row>
    <row r="68" spans="3:3" x14ac:dyDescent="0.25">
      <c r="C68">
        <v>13388.91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Зведена</vt:lpstr>
      <vt:lpstr>Д.Надіївський ЗЗСО</vt:lpstr>
      <vt:lpstr>Попельнастівський ЗЗСО</vt:lpstr>
      <vt:lpstr>Куколівський ЗЗСО</vt:lpstr>
      <vt:lpstr>Олександрівський ЗЗСО</vt:lpstr>
      <vt:lpstr>Ульянівський ЗЗСО</vt:lpstr>
      <vt:lpstr>Ч.Кам"янський ЗЗСО</vt:lpstr>
      <vt:lpstr>Щасливська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2021-07-08T07:27:39Z</cp:lastPrinted>
  <dcterms:created xsi:type="dcterms:W3CDTF">2017-11-02T06:22:39Z</dcterms:created>
  <dcterms:modified xsi:type="dcterms:W3CDTF">2022-10-13T11:33:58Z</dcterms:modified>
</cp:coreProperties>
</file>