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 activeTab="1"/>
  </bookViews>
  <sheets>
    <sheet name="Зведена" sheetId="50" r:id="rId1"/>
    <sheet name="Д.Надіївський ЗЗСО" sheetId="28" r:id="rId2"/>
    <sheet name="Попельнастівський ЗЗСО" sheetId="30" r:id="rId3"/>
    <sheet name="Куколівський ЗЗСО" sheetId="31" r:id="rId4"/>
    <sheet name="Олександрівський ЗЗСО" sheetId="39" r:id="rId5"/>
    <sheet name="Ульянівський ЗЗСО" sheetId="42" r:id="rId6"/>
    <sheet name="Ч.Кам&quot;янський ЗЗСО" sheetId="44" r:id="rId7"/>
    <sheet name="Щасливський ЗЗСО" sheetId="48" r:id="rId8"/>
    <sheet name="Лист1" sheetId="51" r:id="rId9"/>
  </sheets>
  <calcPr calcId="125725"/>
</workbook>
</file>

<file path=xl/calcChain.xml><?xml version="1.0" encoding="utf-8"?>
<calcChain xmlns="http://schemas.openxmlformats.org/spreadsheetml/2006/main">
  <c r="D39" i="50"/>
  <c r="C39"/>
  <c r="D49"/>
  <c r="C49"/>
  <c r="D52" i="42"/>
  <c r="C52"/>
  <c r="D39" i="39"/>
  <c r="C39"/>
  <c r="C78" i="50"/>
  <c r="C77"/>
  <c r="C76"/>
  <c r="C75"/>
  <c r="C74"/>
  <c r="C73"/>
  <c r="C72"/>
  <c r="C71"/>
  <c r="C70"/>
  <c r="C69"/>
  <c r="C68"/>
  <c r="C67"/>
  <c r="C66"/>
  <c r="C65"/>
  <c r="C64"/>
  <c r="C63"/>
  <c r="C62"/>
  <c r="D55"/>
  <c r="D54"/>
  <c r="D53"/>
  <c r="D52"/>
  <c r="D51"/>
  <c r="D50"/>
  <c r="C55"/>
  <c r="C54"/>
  <c r="C53"/>
  <c r="C52"/>
  <c r="C51"/>
  <c r="C50"/>
  <c r="D38"/>
  <c r="D37"/>
  <c r="D36"/>
  <c r="C38"/>
  <c r="C37"/>
  <c r="C3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8"/>
  <c r="D25" i="39"/>
  <c r="C53" l="1"/>
  <c r="F11" i="28" l="1"/>
  <c r="F18"/>
  <c r="F8" i="48"/>
  <c r="F9"/>
  <c r="F10"/>
  <c r="F11"/>
  <c r="F12"/>
  <c r="F13"/>
  <c r="F14"/>
  <c r="F15"/>
  <c r="F16"/>
  <c r="F17"/>
  <c r="F18"/>
  <c r="F19"/>
  <c r="F20"/>
  <c r="F21"/>
  <c r="F22"/>
  <c r="F23"/>
  <c r="F24"/>
  <c r="F7"/>
  <c r="F8" i="44"/>
  <c r="F9"/>
  <c r="F10"/>
  <c r="F11"/>
  <c r="F12"/>
  <c r="F13"/>
  <c r="F14"/>
  <c r="F15"/>
  <c r="F16"/>
  <c r="F17"/>
  <c r="F18"/>
  <c r="F19"/>
  <c r="F20"/>
  <c r="F21"/>
  <c r="F22"/>
  <c r="F23"/>
  <c r="F24"/>
  <c r="F7"/>
  <c r="F8" i="42"/>
  <c r="F9"/>
  <c r="F10"/>
  <c r="F11"/>
  <c r="F12"/>
  <c r="F13"/>
  <c r="F14"/>
  <c r="F15"/>
  <c r="F16"/>
  <c r="F17"/>
  <c r="F18"/>
  <c r="F19"/>
  <c r="F20"/>
  <c r="F21"/>
  <c r="F22"/>
  <c r="F23"/>
  <c r="F24"/>
  <c r="F7"/>
  <c r="F8" i="39"/>
  <c r="F9"/>
  <c r="F10"/>
  <c r="F11"/>
  <c r="F12"/>
  <c r="F13"/>
  <c r="F14"/>
  <c r="F15"/>
  <c r="F16"/>
  <c r="F17"/>
  <c r="F18"/>
  <c r="F19"/>
  <c r="F20"/>
  <c r="F21"/>
  <c r="F22"/>
  <c r="F23"/>
  <c r="F24"/>
  <c r="F7"/>
  <c r="F8" i="31"/>
  <c r="F9"/>
  <c r="F10"/>
  <c r="F11"/>
  <c r="F12"/>
  <c r="F13"/>
  <c r="F14"/>
  <c r="F15"/>
  <c r="F16"/>
  <c r="F17"/>
  <c r="F18"/>
  <c r="F19"/>
  <c r="F20"/>
  <c r="F21"/>
  <c r="F22"/>
  <c r="F23"/>
  <c r="F24"/>
  <c r="F7"/>
  <c r="F8" i="30"/>
  <c r="F9"/>
  <c r="F10"/>
  <c r="F11"/>
  <c r="F12"/>
  <c r="F13"/>
  <c r="F14"/>
  <c r="F15"/>
  <c r="F16"/>
  <c r="F17"/>
  <c r="F18"/>
  <c r="F19"/>
  <c r="F20"/>
  <c r="F21"/>
  <c r="F22"/>
  <c r="F23"/>
  <c r="F24"/>
  <c r="F7"/>
  <c r="F8" i="28"/>
  <c r="F9"/>
  <c r="F10"/>
  <c r="F12"/>
  <c r="F13"/>
  <c r="F14"/>
  <c r="F15"/>
  <c r="F16"/>
  <c r="F17"/>
  <c r="F19"/>
  <c r="F20"/>
  <c r="F21"/>
  <c r="F22"/>
  <c r="F23"/>
  <c r="F24"/>
  <c r="F7"/>
  <c r="E14" i="50" l="1"/>
  <c r="E22"/>
  <c r="E24"/>
  <c r="E19" l="1"/>
  <c r="E18"/>
  <c r="E16"/>
  <c r="E15"/>
  <c r="E20"/>
  <c r="E17"/>
  <c r="E13"/>
  <c r="E11"/>
  <c r="E9"/>
  <c r="E12"/>
  <c r="E10"/>
  <c r="E8"/>
  <c r="E21"/>
  <c r="E23"/>
  <c r="C49" i="48"/>
  <c r="D49" l="1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30"/>
  <c r="C56" i="50" s="1"/>
  <c r="D56" l="1"/>
  <c r="E7" l="1"/>
  <c r="C25"/>
  <c r="D25"/>
  <c r="E25" l="1"/>
  <c r="D53" i="39"/>
  <c r="C50" i="44" l="1"/>
  <c r="C75" l="1"/>
  <c r="D50"/>
  <c r="C74" i="48"/>
  <c r="C75" i="31"/>
  <c r="C75" i="30"/>
  <c r="C75" i="28"/>
  <c r="C77" i="39"/>
  <c r="C76" i="42" l="1"/>
  <c r="D25" i="48"/>
  <c r="D25" i="44"/>
  <c r="D25" i="42"/>
  <c r="D25" i="31"/>
  <c r="D25" i="30"/>
  <c r="D25" i="28"/>
  <c r="C80" i="50" l="1"/>
  <c r="C43"/>
  <c r="D36" i="48"/>
  <c r="C36"/>
  <c r="D37" i="44"/>
  <c r="C37"/>
  <c r="D39" i="42"/>
  <c r="C39"/>
  <c r="C50" i="31"/>
  <c r="D50"/>
  <c r="C37"/>
  <c r="D37"/>
  <c r="C51" i="30"/>
  <c r="D51"/>
  <c r="C38"/>
  <c r="D38"/>
  <c r="C51" i="28"/>
  <c r="D51"/>
  <c r="D37"/>
  <c r="C37"/>
  <c r="D43" i="50" l="1"/>
  <c r="C25" i="48" l="1"/>
  <c r="F25" s="1"/>
  <c r="C25" i="31"/>
  <c r="F25" s="1"/>
  <c r="C25" i="30"/>
  <c r="F25" s="1"/>
  <c r="F25" i="28"/>
  <c r="F8" i="50"/>
  <c r="F21"/>
  <c r="E25" i="48" l="1"/>
  <c r="E25" i="31"/>
  <c r="E25" i="30"/>
  <c r="E25" i="28"/>
  <c r="F18" i="50"/>
  <c r="F10"/>
  <c r="F16"/>
  <c r="F12"/>
  <c r="F24"/>
  <c r="F22"/>
  <c r="F13"/>
  <c r="C25" i="39"/>
  <c r="F25" s="1"/>
  <c r="F11" i="50"/>
  <c r="F15"/>
  <c r="C25" i="44"/>
  <c r="F25" s="1"/>
  <c r="F20" i="50"/>
  <c r="F14"/>
  <c r="C25" i="42"/>
  <c r="F25" s="1"/>
  <c r="F7" i="50"/>
  <c r="F9"/>
  <c r="F17"/>
  <c r="F23"/>
  <c r="F19"/>
  <c r="E25" i="44" l="1"/>
  <c r="E25" i="42"/>
  <c r="E25" i="39"/>
  <c r="F25" i="50"/>
</calcChain>
</file>

<file path=xl/sharedStrings.xml><?xml version="1.0" encoding="utf-8"?>
<sst xmlns="http://schemas.openxmlformats.org/spreadsheetml/2006/main" count="586" uniqueCount="73">
  <si>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</si>
  <si>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</si>
  <si>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</si>
  <si>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</si>
  <si>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</si>
  <si>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</si>
  <si>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</si>
  <si>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</si>
  <si>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</si>
  <si>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</si>
  <si>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</si>
  <si>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</si>
  <si>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</si>
  <si>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</si>
  <si>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</si>
  <si>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</si>
  <si>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</si>
  <si>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</si>
  <si>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</si>
  <si>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Зведена</t>
  </si>
  <si>
    <t>Капітальне будівництво ( придбання ) інших об´єктів</t>
  </si>
  <si>
    <t>Капітальний ремонт інших об´єктів</t>
  </si>
  <si>
    <t>Реконструкція та реставрвція інших об´єктів</t>
  </si>
  <si>
    <t>Заробітна плата</t>
  </si>
  <si>
    <t>Затверджено на рік</t>
  </si>
  <si>
    <t>спец</t>
  </si>
  <si>
    <t>благ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</si>
  <si>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</si>
  <si>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</si>
  <si>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</si>
  <si>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</si>
  <si>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</si>
  <si>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</si>
  <si>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</si>
  <si>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</si>
  <si>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</si>
  <si>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</si>
  <si>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</si>
  <si>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</si>
  <si>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</si>
  <si>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</si>
  <si>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</si>
  <si>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</si>
  <si>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</si>
  <si>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</si>
  <si>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</si>
  <si>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</si>
  <si>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</si>
  <si>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</si>
  <si>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</si>
  <si>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</si>
  <si>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</si>
  <si>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</si>
  <si>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</si>
  <si>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</si>
  <si>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</si>
  <si>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</si>
  <si>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</si>
  <si>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</si>
  <si>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</si>
  <si>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</si>
  <si>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Добронадіївський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</si>
  <si>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Попельнастівський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</si>
  <si>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Куколівський заклад загальної середньої освіти І-ІІ ступенів - заклад дошкільної освіти Попельнастівської сільської ради Олександрійського району Кіровоградської області</t>
  </si>
  <si>
    <t>Олександрівський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</si>
  <si>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Улянівський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</si>
  <si>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Червонокам'янський заклад загальної середньої освіти І-ІІІ ступенів - позашкільний центр Попельнастівської сільської ради Олександрійського району Кіровоградської області</t>
  </si>
  <si>
    <t>Кухонні меблі</t>
  </si>
  <si>
    <t>Щасливський заклад  загальної середньої освіти І-ІІ ступенів- заклад дошкільної освіти Попельнастівської сільської ради Олександрійського району Кіровоградської області</t>
  </si>
  <si>
    <t>Кухонні меблі (столи)</t>
  </si>
  <si>
    <t xml:space="preserve">Кошторис та фінансовий звіт  про надходження та використання   коштів станом на 01.07.2021 року  </t>
  </si>
  <si>
    <t xml:space="preserve">Кошторис та фінансовий звіт  про надходження та використання   коштів стоном на 01.07.2021 року  </t>
  </si>
  <si>
    <t xml:space="preserve">Кошторис та фінансовий звіт  про надходження та використання   коштів стоном на 01.07.2021року  </t>
  </si>
</sst>
</file>

<file path=xl/styles.xml><?xml version="1.0" encoding="utf-8"?>
<styleSheet xmlns="http://schemas.openxmlformats.org/spreadsheetml/2006/main">
  <numFmts count="1">
    <numFmt numFmtId="164" formatCode="d/m;@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6" fillId="0" borderId="0" xfId="0" applyFont="1"/>
    <xf numFmtId="2" fontId="7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8" fillId="0" borderId="0" xfId="0" applyNumberFormat="1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10" fillId="0" borderId="1" xfId="0" applyFont="1" applyBorder="1" applyAlignment="1"/>
    <xf numFmtId="0" fontId="11" fillId="0" borderId="1" xfId="0" applyNumberFormat="1" applyFont="1" applyBorder="1" applyAlignment="1">
      <alignment horizontal="left"/>
    </xf>
    <xf numFmtId="2" fontId="10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2" fontId="0" fillId="3" borderId="0" xfId="0" applyNumberFormat="1" applyFill="1"/>
    <xf numFmtId="164" fontId="0" fillId="0" borderId="0" xfId="0" applyNumberFormat="1"/>
    <xf numFmtId="2" fontId="10" fillId="2" borderId="1" xfId="0" applyNumberFormat="1" applyFont="1" applyFill="1" applyBorder="1"/>
    <xf numFmtId="2" fontId="2" fillId="2" borderId="1" xfId="0" applyNumberFormat="1" applyFont="1" applyFill="1" applyBorder="1"/>
    <xf numFmtId="2" fontId="15" fillId="2" borderId="1" xfId="0" applyNumberFormat="1" applyFont="1" applyFill="1" applyBorder="1"/>
    <xf numFmtId="0" fontId="8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12" fillId="2" borderId="1" xfId="0" applyNumberFormat="1" applyFont="1" applyFill="1" applyBorder="1"/>
    <xf numFmtId="2" fontId="17" fillId="2" borderId="6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/>
    <xf numFmtId="2" fontId="12" fillId="0" borderId="0" xfId="0" applyNumberFormat="1" applyFont="1" applyFill="1" applyBorder="1"/>
    <xf numFmtId="2" fontId="0" fillId="0" borderId="0" xfId="0" applyNumberFormat="1" applyFill="1" applyBorder="1"/>
    <xf numFmtId="2" fontId="10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2" fontId="2" fillId="2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2" fontId="9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2" fontId="2" fillId="0" borderId="3" xfId="0" applyNumberFormat="1" applyFont="1" applyFill="1" applyBorder="1" applyAlignment="1"/>
    <xf numFmtId="2" fontId="2" fillId="0" borderId="4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10" fillId="2" borderId="1" xfId="0" applyNumberFormat="1" applyFont="1" applyFill="1" applyBorder="1" applyAlignment="1"/>
    <xf numFmtId="2" fontId="10" fillId="2" borderId="3" xfId="0" applyNumberFormat="1" applyFont="1" applyFill="1" applyBorder="1" applyAlignment="1"/>
    <xf numFmtId="2" fontId="10" fillId="2" borderId="4" xfId="0" applyNumberFormat="1" applyFont="1" applyFill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4" fillId="0" borderId="3" xfId="0" applyNumberFormat="1" applyFont="1" applyBorder="1" applyAlignment="1"/>
    <xf numFmtId="2" fontId="14" fillId="0" borderId="4" xfId="0" applyNumberFormat="1" applyFont="1" applyBorder="1" applyAlignment="1"/>
    <xf numFmtId="2" fontId="14" fillId="2" borderId="3" xfId="0" applyNumberFormat="1" applyFont="1" applyFill="1" applyBorder="1" applyAlignment="1"/>
    <xf numFmtId="2" fontId="14" fillId="2" borderId="4" xfId="0" applyNumberFormat="1" applyFont="1" applyFill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workbookViewId="0">
      <selection activeCell="A35" sqref="A35"/>
    </sheetView>
  </sheetViews>
  <sheetFormatPr defaultRowHeight="15"/>
  <cols>
    <col min="1" max="1" width="39.42578125" style="1" customWidth="1"/>
    <col min="2" max="2" width="8.42578125" style="1" customWidth="1"/>
    <col min="3" max="3" width="16.42578125" style="4" customWidth="1"/>
    <col min="4" max="4" width="14.85546875" style="4" customWidth="1"/>
    <col min="5" max="5" width="12.28515625" customWidth="1"/>
    <col min="6" max="6" width="12.42578125" hidden="1" customWidth="1"/>
    <col min="7" max="7" width="10.42578125" bestFit="1" customWidth="1"/>
    <col min="9" max="9" width="15.7109375" customWidth="1"/>
    <col min="11" max="11" width="12.28515625" customWidth="1"/>
  </cols>
  <sheetData>
    <row r="3" spans="1:11" ht="18.75">
      <c r="A3" s="81" t="s">
        <v>19</v>
      </c>
      <c r="B3" s="82"/>
      <c r="C3" s="82"/>
      <c r="D3" s="82"/>
    </row>
    <row r="4" spans="1:11" ht="36.75" customHeight="1">
      <c r="A4" s="87" t="s">
        <v>70</v>
      </c>
      <c r="B4" s="88"/>
      <c r="C4" s="88"/>
      <c r="D4" s="88"/>
    </row>
    <row r="5" spans="1:11" ht="18.75">
      <c r="A5" s="7"/>
      <c r="B5" s="7"/>
      <c r="C5" s="8"/>
      <c r="D5" s="8"/>
    </row>
    <row r="6" spans="1:11" ht="77.25" customHeight="1">
      <c r="A6" s="15" t="s">
        <v>0</v>
      </c>
      <c r="B6" s="15" t="s">
        <v>1</v>
      </c>
      <c r="C6" s="10" t="s">
        <v>24</v>
      </c>
      <c r="D6" s="10" t="s">
        <v>17</v>
      </c>
    </row>
    <row r="7" spans="1:11" ht="18.75">
      <c r="A7" s="21" t="s">
        <v>23</v>
      </c>
      <c r="B7" s="16">
        <v>2111</v>
      </c>
      <c r="C7" s="52">
        <f>'Д.Надіївський ЗЗСО'!C7+'Попельнастівський ЗЗСО'!C7+'Куколівський ЗЗСО'!C7+'Олександрівський ЗЗСО'!C7+'Ульянівський ЗЗСО'!C7+'Ч.Кам"янський ЗЗСО'!C7+'Щасливський ЗЗСО'!C7</f>
        <v>32294830</v>
      </c>
      <c r="D7" s="20">
        <f>'Д.Надіївський ЗЗСО'!D7+'Попельнастівський ЗЗСО'!D7+'Куколівський ЗЗСО'!D7+'Олександрівський ЗЗСО'!D7+'Ульянівський ЗЗСО'!D7+'Ч.Кам"янський ЗЗСО'!D7+'Щасливський ЗЗСО'!D7</f>
        <v>16204396.709999999</v>
      </c>
      <c r="E7" s="4">
        <f>C7-D7</f>
        <v>16090433.290000001</v>
      </c>
      <c r="F7" s="4">
        <f>C7-D7</f>
        <v>16090433.290000001</v>
      </c>
      <c r="K7" s="4"/>
    </row>
    <row r="8" spans="1:11" ht="18.75">
      <c r="A8" s="21" t="s">
        <v>44</v>
      </c>
      <c r="B8" s="16">
        <v>2120</v>
      </c>
      <c r="C8" s="52">
        <f>'Д.Надіївський ЗЗСО'!C8+'Попельнастівський ЗЗСО'!C8+'Куколівський ЗЗСО'!C8+'Олександрівський ЗЗСО'!C8+'Ульянівський ЗЗСО'!C8+'Ч.Кам"янський ЗЗСО'!C8+'Щасливський ЗЗСО'!C8</f>
        <v>7104850</v>
      </c>
      <c r="D8" s="20">
        <f>'Д.Надіївський ЗЗСО'!D8+'Попельнастівський ЗЗСО'!D8+'Куколівський ЗЗСО'!D8+'Олександрівський ЗЗСО'!D8+'Ульянівський ЗЗСО'!D8+'Ч.Кам"янський ЗЗСО'!D8+'Щасливський ЗЗСО'!D8</f>
        <v>3606751.0399999996</v>
      </c>
      <c r="E8" s="4">
        <f t="shared" ref="E8:E25" si="0">C8-D8</f>
        <v>3498098.9600000004</v>
      </c>
      <c r="F8" s="4">
        <f t="shared" ref="F8:F25" si="1">C8-D8</f>
        <v>3498098.9600000004</v>
      </c>
    </row>
    <row r="9" spans="1:11" ht="37.5">
      <c r="A9" s="11" t="s">
        <v>2</v>
      </c>
      <c r="B9" s="16">
        <v>2210</v>
      </c>
      <c r="C9" s="52">
        <f>'Д.Надіївський ЗЗСО'!C9+'Попельнастівський ЗЗСО'!C9+'Куколівський ЗЗСО'!C9+'Олександрівський ЗЗСО'!C9+'Ульянівський ЗЗСО'!C9+'Ч.Кам"янський ЗЗСО'!C9+'Щасливський ЗЗСО'!C9</f>
        <v>713120</v>
      </c>
      <c r="D9" s="20">
        <f>'Д.Надіївський ЗЗСО'!D9+'Попельнастівський ЗЗСО'!D9+'Куколівський ЗЗСО'!D9+'Олександрівський ЗЗСО'!D9+'Ульянівський ЗЗСО'!D9+'Ч.Кам"янський ЗЗСО'!D9+'Щасливський ЗЗСО'!D9</f>
        <v>416054.64</v>
      </c>
      <c r="E9" s="4">
        <f t="shared" si="0"/>
        <v>297065.36</v>
      </c>
      <c r="F9" s="4">
        <f t="shared" si="1"/>
        <v>297065.36</v>
      </c>
    </row>
    <row r="10" spans="1:11" ht="18.75">
      <c r="A10" s="12" t="s">
        <v>3</v>
      </c>
      <c r="B10" s="16">
        <v>2230</v>
      </c>
      <c r="C10" s="52">
        <f>'Д.Надіївський ЗЗСО'!C10+'Попельнастівський ЗЗСО'!C10+'Куколівський ЗЗСО'!C10+'Олександрівський ЗЗСО'!C10+'Ульянівський ЗЗСО'!C10+'Ч.Кам"янський ЗЗСО'!C10+'Щасливський ЗЗСО'!C10</f>
        <v>1393020</v>
      </c>
      <c r="D10" s="20">
        <f>'Д.Надіївський ЗЗСО'!D10+'Попельнастівський ЗЗСО'!D10+'Куколівський ЗЗСО'!D10+'Олександрівський ЗЗСО'!D10+'Ульянівський ЗЗСО'!D10+'Ч.Кам"янський ЗЗСО'!D10+'Щасливський ЗЗСО'!D10</f>
        <v>493693.82</v>
      </c>
      <c r="E10" s="4">
        <f t="shared" si="0"/>
        <v>899326.17999999993</v>
      </c>
      <c r="F10" s="4">
        <f t="shared" si="1"/>
        <v>899326.17999999993</v>
      </c>
      <c r="K10" s="4"/>
    </row>
    <row r="11" spans="1:11" ht="18.75">
      <c r="A11" s="12" t="s">
        <v>4</v>
      </c>
      <c r="B11" s="16">
        <v>2240</v>
      </c>
      <c r="C11" s="52">
        <f>'Д.Надіївський ЗЗСО'!C11+'Попельнастівський ЗЗСО'!C11+'Куколівський ЗЗСО'!C11+'Олександрівський ЗЗСО'!C11+'Ульянівський ЗЗСО'!C11+'Ч.Кам"янський ЗЗСО'!C11+'Щасливський ЗЗСО'!C11</f>
        <v>3058001.5199999996</v>
      </c>
      <c r="D11" s="20">
        <f>'Д.Надіївський ЗЗСО'!D11+'Попельнастівський ЗЗСО'!D11+'Куколівський ЗЗСО'!D11+'Олександрівський ЗЗСО'!D11+'Ульянівський ЗЗСО'!D11+'Ч.Кам"янський ЗЗСО'!D11+'Щасливський ЗЗСО'!D11</f>
        <v>760934.16999999993</v>
      </c>
      <c r="E11" s="4">
        <f t="shared" si="0"/>
        <v>2297067.3499999996</v>
      </c>
      <c r="F11" s="4">
        <f t="shared" si="1"/>
        <v>2297067.3499999996</v>
      </c>
    </row>
    <row r="12" spans="1:11" ht="37.5">
      <c r="A12" s="42" t="s">
        <v>60</v>
      </c>
      <c r="B12" s="16">
        <v>2220</v>
      </c>
      <c r="C12" s="52">
        <f>'Д.Надіївський ЗЗСО'!C12+'Попельнастівський ЗЗСО'!C12+'Куколівський ЗЗСО'!C12+'Олександрівський ЗЗСО'!C12+'Ульянівський ЗЗСО'!C12+'Ч.Кам"янський ЗЗСО'!C12+'Щасливський ЗЗСО'!C12</f>
        <v>0</v>
      </c>
      <c r="D12" s="20">
        <f>'Д.Надіївський ЗЗСО'!D12+'Попельнастівський ЗЗСО'!D12+'Куколівський ЗЗСО'!D12+'Олександрівський ЗЗСО'!D12+'Ульянівський ЗЗСО'!D12+'Ч.Кам"янський ЗЗСО'!D12+'Щасливський ЗЗСО'!D12</f>
        <v>0</v>
      </c>
      <c r="E12" s="4">
        <f t="shared" si="0"/>
        <v>0</v>
      </c>
      <c r="F12" s="4">
        <f t="shared" si="1"/>
        <v>0</v>
      </c>
    </row>
    <row r="13" spans="1:11" ht="18.75">
      <c r="A13" s="12" t="s">
        <v>5</v>
      </c>
      <c r="B13" s="16">
        <v>2271</v>
      </c>
      <c r="C13" s="52">
        <f>'Д.Надіївський ЗЗСО'!C13+'Попельнастівський ЗЗСО'!C13+'Куколівський ЗЗСО'!C13+'Олександрівський ЗЗСО'!C13+'Ульянівський ЗЗСО'!C13+'Ч.Кам"янський ЗЗСО'!C13+'Щасливський ЗЗСО'!C13</f>
        <v>0</v>
      </c>
      <c r="D13" s="20">
        <f>'Д.Надіївський ЗЗСО'!D13+'Попельнастівський ЗЗСО'!D13+'Куколівський ЗЗСО'!D13+'Олександрівський ЗЗСО'!D13+'Ульянівський ЗЗСО'!D13+'Ч.Кам"янський ЗЗСО'!D13+'Щасливський ЗЗСО'!D13</f>
        <v>0</v>
      </c>
      <c r="E13" s="4">
        <f t="shared" si="0"/>
        <v>0</v>
      </c>
      <c r="F13" s="4">
        <f t="shared" si="1"/>
        <v>0</v>
      </c>
    </row>
    <row r="14" spans="1:11" ht="18.75">
      <c r="A14" s="12" t="s">
        <v>6</v>
      </c>
      <c r="B14" s="16">
        <v>2272</v>
      </c>
      <c r="C14" s="52">
        <f>'Д.Надіївський ЗЗСО'!C14+'Попельнастівський ЗЗСО'!C14+'Куколівський ЗЗСО'!C14+'Олександрівський ЗЗСО'!C14+'Ульянівський ЗЗСО'!C14+'Ч.Кам"янський ЗЗСО'!C14+'Щасливський ЗЗСО'!C14</f>
        <v>16980</v>
      </c>
      <c r="D14" s="20">
        <f>'Д.Надіївський ЗЗСО'!D13+'Попельнастівський ЗЗСО'!D14+'Куколівський ЗЗСО'!D14+'Олександрівський ЗЗСО'!D14+'Ульянівський ЗЗСО'!D14+'Ч.Кам"янський ЗЗСО'!D14+'Щасливський ЗЗСО'!D14</f>
        <v>8607.2999999999993</v>
      </c>
      <c r="E14" s="4">
        <f t="shared" si="0"/>
        <v>8372.7000000000007</v>
      </c>
      <c r="F14" s="4">
        <f t="shared" si="1"/>
        <v>8372.7000000000007</v>
      </c>
    </row>
    <row r="15" spans="1:11" ht="18.75">
      <c r="A15" s="12" t="s">
        <v>7</v>
      </c>
      <c r="B15" s="16">
        <v>2273</v>
      </c>
      <c r="C15" s="52">
        <f>'Д.Надіївський ЗЗСО'!C15+'Попельнастівський ЗЗСО'!C15+'Куколівський ЗЗСО'!C15+'Олександрівський ЗЗСО'!C15+'Ульянівський ЗЗСО'!C15+'Ч.Кам"янський ЗЗСО'!C15+'Щасливський ЗЗСО'!C15</f>
        <v>542720</v>
      </c>
      <c r="D15" s="20">
        <f>'Д.Надіївський ЗЗСО'!D15+'Попельнастівський ЗЗСО'!D15+'Куколівський ЗЗСО'!D15+'Олександрівський ЗЗСО'!D15+'Ульянівський ЗЗСО'!D15+'Ч.Кам"янський ЗЗСО'!D15+'Щасливський ЗЗСО'!D15</f>
        <v>278082.23</v>
      </c>
      <c r="E15" s="4">
        <f t="shared" si="0"/>
        <v>264637.77</v>
      </c>
      <c r="F15" s="4">
        <f t="shared" si="1"/>
        <v>264637.77</v>
      </c>
    </row>
    <row r="16" spans="1:11" ht="18.75">
      <c r="A16" s="12" t="s">
        <v>8</v>
      </c>
      <c r="B16" s="16">
        <v>2274</v>
      </c>
      <c r="C16" s="52">
        <f>'Д.Надіївський ЗЗСО'!C16+'Попельнастівський ЗЗСО'!C16+'Куколівський ЗЗСО'!C16+'Олександрівський ЗЗСО'!C16+'Ульянівський ЗЗСО'!C16+'Ч.Кам"янський ЗЗСО'!C16+'Щасливський ЗЗСО'!C16</f>
        <v>1202650</v>
      </c>
      <c r="D16" s="20">
        <f>'Д.Надіївський ЗЗСО'!D16+'Попельнастівський ЗЗСО'!D16+'Куколівський ЗЗСО'!D16+'Олександрівський ЗЗСО'!D16+'Ульянівський ЗЗСО'!D16+'Ч.Кам"янський ЗЗСО'!D16+'Щасливський ЗЗСО'!D16</f>
        <v>326847.17</v>
      </c>
      <c r="E16" s="4">
        <f t="shared" si="0"/>
        <v>875802.83000000007</v>
      </c>
      <c r="F16" s="4">
        <f t="shared" si="1"/>
        <v>875802.83000000007</v>
      </c>
    </row>
    <row r="17" spans="1:11" ht="18.75">
      <c r="A17" s="12" t="s">
        <v>9</v>
      </c>
      <c r="B17" s="16">
        <v>2275</v>
      </c>
      <c r="C17" s="52">
        <f>'Д.Надіївський ЗЗСО'!C17+'Попельнастівський ЗЗСО'!C17+'Куколівський ЗЗСО'!C17+'Олександрівський ЗЗСО'!C17+'Ульянівський ЗЗСО'!C17+'Ч.Кам"янський ЗЗСО'!C17+'Щасливський ЗЗСО'!C17</f>
        <v>1794340</v>
      </c>
      <c r="D17" s="20">
        <f>'Д.Надіївський ЗЗСО'!D17+'Попельнастівський ЗЗСО'!D17+'Куколівський ЗЗСО'!D17+'Олександрівський ЗЗСО'!D17+'Ульянівський ЗЗСО'!D17+'Ч.Кам"янський ЗЗСО'!D17+'Щасливський ЗЗСО'!D17</f>
        <v>74562.5</v>
      </c>
      <c r="E17" s="4">
        <f t="shared" si="0"/>
        <v>1719777.5</v>
      </c>
      <c r="F17" s="4">
        <f t="shared" si="1"/>
        <v>1719777.5</v>
      </c>
    </row>
    <row r="18" spans="1:11" ht="41.25" customHeight="1">
      <c r="A18" s="11" t="s">
        <v>10</v>
      </c>
      <c r="B18" s="16">
        <v>2282</v>
      </c>
      <c r="C18" s="52">
        <f>'Д.Надіївський ЗЗСО'!C18+'Попельнастівський ЗЗСО'!C18+'Куколівський ЗЗСО'!C18+'Олександрівський ЗЗСО'!C18+'Ульянівський ЗЗСО'!C18+'Ч.Кам"янський ЗЗСО'!C18+'Щасливський ЗЗСО'!C18</f>
        <v>19350</v>
      </c>
      <c r="D18" s="20">
        <f>'Д.Надіївський ЗЗСО'!D18+'Попельнастівський ЗЗСО'!D18+'Куколівський ЗЗСО'!D18+'Олександрівський ЗЗСО'!D18+'Ульянівський ЗЗСО'!D18+'Ч.Кам"янський ЗЗСО'!D18+'Щасливський ЗЗСО'!D18</f>
        <v>0</v>
      </c>
      <c r="E18" s="4">
        <f t="shared" si="0"/>
        <v>19350</v>
      </c>
      <c r="F18" s="4">
        <f t="shared" si="1"/>
        <v>19350</v>
      </c>
    </row>
    <row r="19" spans="1:11" ht="18.75">
      <c r="A19" s="11" t="s">
        <v>13</v>
      </c>
      <c r="B19" s="16">
        <v>2730</v>
      </c>
      <c r="C19" s="52">
        <f>'Д.Надіївський ЗЗСО'!C19+'Попельнастівський ЗЗСО'!C19+'Куколівський ЗЗСО'!C19+'Олександрівський ЗЗСО'!C19+'Ульянівський ЗЗСО'!C19+'Ч.Кам"янський ЗЗСО'!C19+'Щасливський ЗЗСО'!C19</f>
        <v>0</v>
      </c>
      <c r="D19" s="20">
        <f>'Д.Надіївський ЗЗСО'!D19+'Попельнастівський ЗЗСО'!D19+'Куколівський ЗЗСО'!D19+'Олександрівський ЗЗСО'!D19+'Ульянівський ЗЗСО'!D19+'Ч.Кам"янський ЗЗСО'!D19+'Щасливський ЗЗСО'!D19</f>
        <v>0</v>
      </c>
      <c r="E19" s="4">
        <f t="shared" si="0"/>
        <v>0</v>
      </c>
      <c r="F19" s="4">
        <f t="shared" si="1"/>
        <v>0</v>
      </c>
    </row>
    <row r="20" spans="1:11" ht="18.75">
      <c r="A20" s="11" t="s">
        <v>14</v>
      </c>
      <c r="B20" s="16">
        <v>2800</v>
      </c>
      <c r="C20" s="52">
        <f>'Д.Надіївський ЗЗСО'!C20+'Попельнастівський ЗЗСО'!C20+'Куколівський ЗЗСО'!C20+'Олександрівський ЗЗСО'!C20+'Ульянівський ЗЗСО'!C20+'Ч.Кам"янський ЗЗСО'!C20+'Щасливський ЗЗСО'!C20</f>
        <v>70300</v>
      </c>
      <c r="D20" s="20">
        <f>'Д.Надіївський ЗЗСО'!D20+'Попельнастівський ЗЗСО'!D20+'Куколівський ЗЗСО'!D20+'Олександрівський ЗЗСО'!D20+'Ульянівський ЗЗСО'!D20+'Ч.Кам"янський ЗЗСО'!D20+'Щасливський ЗЗСО'!D20</f>
        <v>38058.490000000005</v>
      </c>
      <c r="E20" s="4">
        <f t="shared" si="0"/>
        <v>32241.509999999995</v>
      </c>
      <c r="F20" s="4">
        <f t="shared" si="1"/>
        <v>32241.509999999995</v>
      </c>
      <c r="K20" s="4"/>
    </row>
    <row r="21" spans="1:11" ht="36.75" customHeight="1">
      <c r="A21" s="11" t="s">
        <v>11</v>
      </c>
      <c r="B21" s="16">
        <v>3110</v>
      </c>
      <c r="C21" s="52">
        <f>'Д.Надіївський ЗЗСО'!C21+'Попельнастівський ЗЗСО'!C21+'Куколівський ЗЗСО'!C21+'Олександрівський ЗЗСО'!C21+'Ульянівський ЗЗСО'!C21+'Ч.Кам"янський ЗЗСО'!C21+'Щасливський ЗЗСО'!C21</f>
        <v>0</v>
      </c>
      <c r="D21" s="20">
        <f>'Д.Надіївський ЗЗСО'!D21+'Попельнастівський ЗЗСО'!D21+'Куколівський ЗЗСО'!D21+'Олександрівський ЗЗСО'!D21+'Ульянівський ЗЗСО'!D21+'Ч.Кам"янський ЗЗСО'!D21+'Щасливський ЗЗСО'!D21</f>
        <v>0</v>
      </c>
      <c r="E21" s="4">
        <f t="shared" si="0"/>
        <v>0</v>
      </c>
      <c r="F21" s="4">
        <f t="shared" si="1"/>
        <v>0</v>
      </c>
    </row>
    <row r="22" spans="1:11" ht="37.5">
      <c r="A22" s="11" t="s">
        <v>20</v>
      </c>
      <c r="B22" s="16">
        <v>3122</v>
      </c>
      <c r="C22" s="52">
        <f>'Д.Надіївський ЗЗСО'!C22+'Попельнастівський ЗЗСО'!C22+'Куколівський ЗЗСО'!C22+'Олександрівський ЗЗСО'!C22+'Ульянівський ЗЗСО'!C22+'Ч.Кам"янський ЗЗСО'!C22+'Щасливський ЗЗСО'!C22</f>
        <v>0</v>
      </c>
      <c r="D22" s="20">
        <f>'Д.Надіївський ЗЗСО'!D22+'Попельнастівський ЗЗСО'!D22+'Куколівський ЗЗСО'!D22+'Олександрівський ЗЗСО'!D22+'Ульянівський ЗЗСО'!D22+'Ч.Кам"янський ЗЗСО'!D22+'Щасливський ЗЗСО'!D22</f>
        <v>0</v>
      </c>
      <c r="E22" s="4">
        <f t="shared" si="0"/>
        <v>0</v>
      </c>
      <c r="F22" s="4">
        <f t="shared" si="1"/>
        <v>0</v>
      </c>
    </row>
    <row r="23" spans="1:11" ht="36.75" customHeight="1">
      <c r="A23" s="11" t="s">
        <v>21</v>
      </c>
      <c r="B23" s="16">
        <v>3132</v>
      </c>
      <c r="C23" s="52">
        <f>'Д.Надіївський ЗЗСО'!C23+'Попельнастівський ЗЗСО'!C23+'Куколівський ЗЗСО'!C23+'Олександрівський ЗЗСО'!C23+'Ульянівський ЗЗСО'!C23+'Ч.Кам"янський ЗЗСО'!C23+'Щасливський ЗЗСО'!C23</f>
        <v>0</v>
      </c>
      <c r="D23" s="20">
        <f>'Д.Надіївський ЗЗСО'!D23+'Попельнастівський ЗЗСО'!D23+'Куколівський ЗЗСО'!D23+'Олександрівський ЗЗСО'!D23+'Ульянівський ЗЗСО'!D23+'Ч.Кам"янський ЗЗСО'!D23+'Щасливський ЗЗСО'!D23</f>
        <v>0</v>
      </c>
      <c r="E23" s="4">
        <f t="shared" si="0"/>
        <v>0</v>
      </c>
      <c r="F23" s="4">
        <f t="shared" si="1"/>
        <v>0</v>
      </c>
    </row>
    <row r="24" spans="1:11" ht="35.25" customHeight="1">
      <c r="A24" s="11" t="s">
        <v>22</v>
      </c>
      <c r="B24" s="16">
        <v>3142</v>
      </c>
      <c r="C24" s="52">
        <f>'Д.Надіївський ЗЗСО'!C24+'Попельнастівський ЗЗСО'!C24+'Куколівський ЗЗСО'!C24+'Олександрівський ЗЗСО'!C24+'Ульянівський ЗЗСО'!C24+'Ч.Кам"янський ЗЗСО'!C24+'Щасливський ЗЗСО'!C24</f>
        <v>0</v>
      </c>
      <c r="D24" s="20">
        <f>'Д.Надіївський ЗЗСО'!D24+'Попельнастівський ЗЗСО'!D24+'Куколівський ЗЗСО'!D24+'Олександрівський ЗЗСО'!D24+'Ульянівський ЗЗСО'!D24+'Ч.Кам"янський ЗЗСО'!D24+'Щасливський ЗЗСО'!D24</f>
        <v>0</v>
      </c>
      <c r="E24" s="4">
        <f t="shared" si="0"/>
        <v>0</v>
      </c>
      <c r="F24" s="4">
        <f t="shared" si="1"/>
        <v>0</v>
      </c>
    </row>
    <row r="25" spans="1:11" ht="18.75">
      <c r="A25" s="11" t="s">
        <v>12</v>
      </c>
      <c r="B25" s="12"/>
      <c r="C25" s="60">
        <f>SUM(C7:C24)</f>
        <v>48210161.519999996</v>
      </c>
      <c r="D25" s="60">
        <f>SUM(D7:D24)</f>
        <v>22207988.070000004</v>
      </c>
      <c r="E25" s="4">
        <f t="shared" si="0"/>
        <v>26002173.449999992</v>
      </c>
      <c r="F25" s="4">
        <f t="shared" si="1"/>
        <v>26002173.449999992</v>
      </c>
    </row>
    <row r="26" spans="1:11" ht="18.75">
      <c r="A26" s="45"/>
      <c r="B26" s="69"/>
      <c r="C26" s="71"/>
      <c r="D26" s="71"/>
      <c r="E26" s="4"/>
      <c r="F26" s="4"/>
    </row>
    <row r="27" spans="1:11" ht="18.75">
      <c r="A27" s="45"/>
      <c r="B27" s="69"/>
      <c r="C27" s="71"/>
      <c r="D27" s="71"/>
      <c r="E27" s="4"/>
      <c r="F27" s="4"/>
    </row>
    <row r="28" spans="1:11" ht="18.75">
      <c r="A28" s="45"/>
      <c r="B28" s="69"/>
      <c r="C28" s="71"/>
      <c r="D28" s="71"/>
      <c r="E28" s="4"/>
      <c r="F28" s="4"/>
    </row>
    <row r="29" spans="1:11">
      <c r="B29" s="70"/>
      <c r="C29" s="72"/>
      <c r="D29" s="72"/>
    </row>
    <row r="30" spans="1:11">
      <c r="B30" s="70"/>
      <c r="C30" s="72"/>
      <c r="D30" s="72"/>
    </row>
    <row r="31" spans="1:11">
      <c r="B31" s="70"/>
      <c r="C31" s="72"/>
      <c r="D31" s="72"/>
    </row>
    <row r="32" spans="1:11" ht="29.25" customHeight="1">
      <c r="A32" s="87" t="s">
        <v>28</v>
      </c>
      <c r="B32" s="91"/>
      <c r="C32" s="91"/>
      <c r="D32" s="91"/>
    </row>
    <row r="33" spans="1:6">
      <c r="D33" s="41"/>
    </row>
    <row r="34" spans="1:6" ht="18.75">
      <c r="A34" s="7"/>
      <c r="B34" s="5"/>
      <c r="D34" s="28" t="s">
        <v>25</v>
      </c>
    </row>
    <row r="35" spans="1:6" ht="75">
      <c r="A35" s="15" t="s">
        <v>0</v>
      </c>
      <c r="B35" s="15" t="s">
        <v>1</v>
      </c>
      <c r="C35" s="10" t="s">
        <v>24</v>
      </c>
      <c r="D35" s="10" t="s">
        <v>17</v>
      </c>
    </row>
    <row r="36" spans="1:6" ht="37.5">
      <c r="A36" s="11" t="s">
        <v>2</v>
      </c>
      <c r="B36" s="17">
        <v>2210</v>
      </c>
      <c r="C36" s="20">
        <f>'Д.Надіївський ЗЗСО'!C30+'Попельнастівський ЗЗСО'!C31+'Куколівський ЗЗСО'!C30+'Олександрівський ЗЗСО'!C31+'Ульянівський ЗЗСО'!C32+'Ч.Кам"янський ЗЗСО'!C30</f>
        <v>5000</v>
      </c>
      <c r="D36" s="20">
        <f>'Д.Надіївський ЗЗСО'!D30+'Попельнастівський ЗЗСО'!D31+'Куколівський ЗЗСО'!D30+'Олександрівський ЗЗСО'!D31+'Ульянівський ЗЗСО'!D32+'Ч.Кам"янський ЗЗСО'!D30</f>
        <v>5000</v>
      </c>
      <c r="F36" s="4"/>
    </row>
    <row r="37" spans="1:6" ht="18.75">
      <c r="A37" s="12" t="s">
        <v>3</v>
      </c>
      <c r="B37" s="17">
        <v>2230</v>
      </c>
      <c r="C37" s="20">
        <f>'Попельнастівський ЗЗСО'!C32+'Куколівський ЗЗСО'!C31+'Олександрівський ЗЗСО'!C32+'Ч.Кам"янський ЗЗСО'!C31+'Щасливський ЗЗСО'!C31</f>
        <v>0</v>
      </c>
      <c r="D37" s="20">
        <f>'Попельнастівський ЗЗСО'!D32+'Куколівський ЗЗСО'!D31+'Олександрівський ЗЗСО'!D32+'Ч.Кам"янський ЗЗСО'!D31+'Щасливський ЗЗСО'!D31</f>
        <v>0</v>
      </c>
      <c r="F37" s="4"/>
    </row>
    <row r="38" spans="1:6" ht="18.75">
      <c r="A38" s="12" t="s">
        <v>4</v>
      </c>
      <c r="B38" s="17">
        <v>2240</v>
      </c>
      <c r="C38" s="20">
        <f>'Олександрівський ЗЗСО'!C33+'Ч.Кам"янський ЗЗСО'!C32</f>
        <v>0</v>
      </c>
      <c r="D38" s="20">
        <f>'Олександрівський ЗЗСО'!D33+'Ч.Кам"янський ЗЗСО'!D32</f>
        <v>0</v>
      </c>
      <c r="F38" s="4"/>
    </row>
    <row r="39" spans="1:6" ht="18.75">
      <c r="A39" s="12" t="s">
        <v>9</v>
      </c>
      <c r="B39" s="29">
        <v>2275</v>
      </c>
      <c r="C39" s="20">
        <f>'Д.Надіївський ЗЗСО'!C34+'Олександрівський ЗЗСО'!C38+'Ульянівський ЗЗСО'!C33+'Ч.Кам"янський ЗЗСО'!C33</f>
        <v>824</v>
      </c>
      <c r="D39" s="20">
        <f>'Д.Надіївський ЗЗСО'!D34+'Олександрівський ЗЗСО'!D38+'Ульянівський ЗЗСО'!D33+'Ч.Кам"янський ЗЗСО'!D33</f>
        <v>824</v>
      </c>
      <c r="F39" s="4"/>
    </row>
    <row r="40" spans="1:6" ht="18.75">
      <c r="A40" s="11" t="s">
        <v>14</v>
      </c>
      <c r="B40" s="17">
        <v>2800</v>
      </c>
      <c r="C40" s="20"/>
      <c r="D40" s="20"/>
      <c r="F40" s="4"/>
    </row>
    <row r="41" spans="1:6" ht="56.25">
      <c r="A41" s="11" t="s">
        <v>11</v>
      </c>
      <c r="B41" s="17">
        <v>3110</v>
      </c>
      <c r="C41" s="20"/>
      <c r="D41" s="20"/>
      <c r="F41" s="4"/>
    </row>
    <row r="42" spans="1:6" ht="18.75">
      <c r="A42" s="18" t="s">
        <v>15</v>
      </c>
      <c r="B42" s="19">
        <v>3132</v>
      </c>
      <c r="C42" s="20"/>
      <c r="D42" s="20"/>
      <c r="F42" s="4"/>
    </row>
    <row r="43" spans="1:6" ht="18.75">
      <c r="A43" s="11" t="s">
        <v>12</v>
      </c>
      <c r="B43" s="17"/>
      <c r="C43" s="53">
        <f>SUM(C36:C42)</f>
        <v>5824</v>
      </c>
      <c r="D43" s="53">
        <f>SUM(D36:D42)</f>
        <v>5824</v>
      </c>
      <c r="E43" s="4"/>
      <c r="F43" s="4"/>
    </row>
    <row r="44" spans="1:6" ht="18.75">
      <c r="A44" s="45"/>
      <c r="B44" s="46"/>
      <c r="C44" s="47"/>
      <c r="D44" s="47"/>
      <c r="E44" s="4"/>
      <c r="F44" s="4"/>
    </row>
    <row r="45" spans="1:6" ht="39" customHeight="1">
      <c r="A45" s="89" t="s">
        <v>29</v>
      </c>
      <c r="B45" s="89"/>
      <c r="C45" s="89"/>
      <c r="D45" s="89"/>
    </row>
    <row r="46" spans="1:6">
      <c r="B46" s="5"/>
    </row>
    <row r="47" spans="1:6">
      <c r="B47" s="5"/>
      <c r="D47" s="4" t="s">
        <v>26</v>
      </c>
    </row>
    <row r="48" spans="1:6" ht="75">
      <c r="A48" s="15" t="s">
        <v>0</v>
      </c>
      <c r="B48" s="15" t="s">
        <v>1</v>
      </c>
      <c r="C48" s="10" t="s">
        <v>24</v>
      </c>
      <c r="D48" s="10" t="s">
        <v>17</v>
      </c>
    </row>
    <row r="49" spans="1:7" ht="37.5">
      <c r="A49" s="11" t="s">
        <v>2</v>
      </c>
      <c r="B49" s="17">
        <v>2210</v>
      </c>
      <c r="C49" s="20">
        <f>'Д.Надіївський ЗЗСО'!C44+'Куколівський ЗЗСО'!C43+'Олександрівський ЗЗСО'!C45+'Ч.Кам"янський ЗЗСО'!C43+'Ульянівський ЗЗСО'!C45</f>
        <v>66986.2</v>
      </c>
      <c r="D49" s="20">
        <f>'Д.Надіївський ЗЗСО'!D44+'Куколівський ЗЗСО'!D43+'Олександрівський ЗЗСО'!D45+'Ч.Кам"янський ЗЗСО'!D43+'Ульянівський ЗЗСО'!D45</f>
        <v>66986.2</v>
      </c>
      <c r="F49" s="4"/>
    </row>
    <row r="50" spans="1:7" ht="18.75">
      <c r="A50" s="12" t="s">
        <v>3</v>
      </c>
      <c r="B50" s="17">
        <v>2230</v>
      </c>
      <c r="C50" s="20">
        <f>'Д.Надіївський ЗЗСО'!C45+'Попельнастівський ЗЗСО'!C45+'Куколівський ЗЗСО'!C44+'Олександрівський ЗЗСО'!C46+'Ульянівський ЗЗСО'!C46+'Ч.Кам"янський ЗЗСО'!C44+'Щасливський ЗЗСО'!C43</f>
        <v>17221.009999999998</v>
      </c>
      <c r="D50" s="20">
        <f>'Д.Надіївський ЗЗСО'!D45+'Попельнастівський ЗЗСО'!D45:E45+'Куколівський ЗЗСО'!D44+'Олександрівський ЗЗСО'!D46+'Ульянівський ЗЗСО'!D46+'Ч.Кам"янський ЗЗСО'!D44+'Щасливський ЗЗСО'!D43</f>
        <v>17221.009999999998</v>
      </c>
      <c r="F50" s="4"/>
      <c r="G50" s="4"/>
    </row>
    <row r="51" spans="1:7" ht="18.75">
      <c r="A51" s="12" t="s">
        <v>4</v>
      </c>
      <c r="B51" s="17">
        <v>2240</v>
      </c>
      <c r="C51" s="20">
        <f>'Куколівський ЗЗСО'!C45</f>
        <v>0</v>
      </c>
      <c r="D51" s="20">
        <f>'Куколівський ЗЗСО'!D45</f>
        <v>0</v>
      </c>
      <c r="E51" s="4"/>
      <c r="F51" s="4"/>
    </row>
    <row r="52" spans="1:7" ht="18.75">
      <c r="A52" s="12" t="s">
        <v>9</v>
      </c>
      <c r="B52" s="17">
        <v>2275</v>
      </c>
      <c r="C52" s="20">
        <f>'Куколівський ЗЗСО'!C46</f>
        <v>0</v>
      </c>
      <c r="D52" s="20">
        <f>'Куколівський ЗЗСО'!D46</f>
        <v>0</v>
      </c>
      <c r="F52" s="4"/>
    </row>
    <row r="53" spans="1:7" ht="18.75">
      <c r="A53" s="11" t="s">
        <v>14</v>
      </c>
      <c r="B53" s="17">
        <v>2800</v>
      </c>
      <c r="C53" s="20">
        <f>'Куколівський ЗЗСО'!C47</f>
        <v>0</v>
      </c>
      <c r="D53" s="20">
        <f>'Куколівський ЗЗСО'!D47</f>
        <v>0</v>
      </c>
      <c r="F53" s="4"/>
    </row>
    <row r="54" spans="1:7" ht="56.25">
      <c r="A54" s="11" t="s">
        <v>11</v>
      </c>
      <c r="B54" s="17">
        <v>3110</v>
      </c>
      <c r="C54" s="20">
        <f>'Куколівський ЗЗСО'!C48</f>
        <v>0</v>
      </c>
      <c r="D54" s="20">
        <f>'Куколівський ЗЗСО'!D48</f>
        <v>0</v>
      </c>
      <c r="F54" s="4"/>
    </row>
    <row r="55" spans="1:7" ht="18.75">
      <c r="A55" s="18" t="s">
        <v>15</v>
      </c>
      <c r="B55" s="19">
        <v>3132</v>
      </c>
      <c r="C55" s="20">
        <f>'Куколівський ЗЗСО'!C49</f>
        <v>0</v>
      </c>
      <c r="D55" s="20">
        <f>'Куколівський ЗЗСО'!D49</f>
        <v>0</v>
      </c>
      <c r="F55" s="4"/>
    </row>
    <row r="56" spans="1:7" ht="18.75">
      <c r="A56" s="11" t="s">
        <v>12</v>
      </c>
      <c r="B56" s="17"/>
      <c r="C56" s="53">
        <f>SUM(C49:C55)</f>
        <v>84207.209999999992</v>
      </c>
      <c r="D56" s="53">
        <f>SUM(D49:D55)</f>
        <v>84207.209999999992</v>
      </c>
      <c r="F56" s="4"/>
    </row>
    <row r="57" spans="1:7">
      <c r="B57" s="5"/>
    </row>
    <row r="58" spans="1:7">
      <c r="B58" s="5"/>
    </row>
    <row r="59" spans="1:7">
      <c r="B59" s="5"/>
    </row>
    <row r="60" spans="1:7" ht="37.5" customHeight="1">
      <c r="A60" s="89" t="s">
        <v>59</v>
      </c>
      <c r="B60" s="90"/>
      <c r="C60" s="90"/>
      <c r="D60" s="90"/>
    </row>
    <row r="61" spans="1:7" ht="18.75">
      <c r="A61" s="83" t="s">
        <v>30</v>
      </c>
      <c r="B61" s="84"/>
      <c r="C61" s="85" t="s">
        <v>31</v>
      </c>
      <c r="D61" s="84"/>
    </row>
    <row r="62" spans="1:7" ht="18.75">
      <c r="A62" s="32" t="s">
        <v>39</v>
      </c>
      <c r="B62" s="37">
        <v>2210</v>
      </c>
      <c r="C62" s="86">
        <f>'Д.Надіївський ЗЗСО'!C57:D57+'Попельнастівський ЗЗСО'!C58:D58+'Куколівський ЗЗСО'!C58:D58+'Олександрівський ЗЗСО'!C60:D60+'Ульянівський ЗЗСО'!C58:D58+'Ч.Кам"янський ЗЗСО'!C57:D57+'Щасливський ЗЗСО'!C57:D57</f>
        <v>0</v>
      </c>
      <c r="D62" s="86"/>
      <c r="E62" s="4"/>
      <c r="G62" s="4"/>
    </row>
    <row r="63" spans="1:7" ht="18.75">
      <c r="A63" s="32" t="s">
        <v>33</v>
      </c>
      <c r="B63" s="37">
        <v>2210</v>
      </c>
      <c r="C63" s="86">
        <f>'Попельнастівський ЗЗСО'!C59:D59+'Куколівський ЗЗСО'!C59:D59+'Олександрівський ЗЗСО'!C61:D61+'Ульянівський ЗЗСО'!C59:D59+'Ч.Кам"янський ЗЗСО'!C58:D58+'Щасливський ЗЗСО'!C58:D58</f>
        <v>0</v>
      </c>
      <c r="D63" s="86"/>
      <c r="F63" s="4"/>
      <c r="G63" s="34"/>
    </row>
    <row r="64" spans="1:7" ht="18.75">
      <c r="A64" s="32" t="s">
        <v>36</v>
      </c>
      <c r="B64" s="37">
        <v>2210</v>
      </c>
      <c r="C64" s="86">
        <f>'Попельнастівський ЗЗСО'!C60:D60+'Куколівський ЗЗСО'!C60:D60+'Олександрівський ЗЗСО'!C62:D62+'Ульянівський ЗЗСО'!C60:D60+'Ч.Кам"янський ЗЗСО'!C59:D59+'Щасливський ЗЗСО'!C59:D59</f>
        <v>6986.2</v>
      </c>
      <c r="D64" s="86"/>
      <c r="E64" s="4"/>
      <c r="G64" s="31"/>
    </row>
    <row r="65" spans="1:7" ht="18.75">
      <c r="A65" s="32" t="s">
        <v>41</v>
      </c>
      <c r="B65" s="38">
        <v>3110.221</v>
      </c>
      <c r="C65" s="86">
        <f>'Попельнастівський ЗЗСО'!C61:D61+'Куколівський ЗЗСО'!C61:D61+'Олександрівський ЗЗСО'!C63:D63+'Ульянівський ЗЗСО'!C61:D61+'Ч.Кам"янський ЗЗСО'!C60:D60+'Щасливський ЗЗСО'!C60:D60</f>
        <v>0</v>
      </c>
      <c r="D65" s="86"/>
      <c r="G65" s="4"/>
    </row>
    <row r="66" spans="1:7" ht="18.75">
      <c r="A66" s="32" t="s">
        <v>32</v>
      </c>
      <c r="B66" s="37">
        <v>2210</v>
      </c>
      <c r="C66" s="86">
        <f>'Д.Надіївський ЗЗСО'!C61:D61+'Попельнастівський ЗЗСО'!C62:D62+'Куколівський ЗЗСО'!C62:D62+'Олександрівський ЗЗСО'!C64:D64+'Ульянівський ЗЗСО'!C62:D62+'Ч.Кам"янський ЗЗСО'!C61:D61+'Щасливський ЗЗСО'!C61:D61</f>
        <v>0</v>
      </c>
      <c r="D66" s="86"/>
      <c r="F66" s="4"/>
    </row>
    <row r="67" spans="1:7" ht="18.75">
      <c r="A67" s="32" t="s">
        <v>34</v>
      </c>
      <c r="B67" s="37">
        <v>2210</v>
      </c>
      <c r="C67" s="86">
        <f>'Попельнастівський ЗЗСО'!C63:D63+'Куколівський ЗЗСО'!C63:D63+'Олександрівський ЗЗСО'!C65:D65+'Ульянівський ЗЗСО'!C63:D63+'Ч.Кам"янський ЗЗСО'!C62:D62+'Щасливський ЗЗСО'!C62:D62</f>
        <v>0</v>
      </c>
      <c r="D67" s="86"/>
    </row>
    <row r="68" spans="1:7" ht="18.75">
      <c r="A68" s="32" t="s">
        <v>40</v>
      </c>
      <c r="B68" s="37">
        <v>2210</v>
      </c>
      <c r="C68" s="86">
        <f>'Попельнастівський ЗЗСО'!C64:D64+'Куколівський ЗЗСО'!C64:D64+'Олександрівський ЗЗСО'!C66:D66+'Ульянівський ЗЗСО'!C64:D64+'Ч.Кам"янський ЗЗСО'!C63:D63+'Щасливський ЗЗСО'!C63:D63</f>
        <v>0</v>
      </c>
      <c r="D68" s="86"/>
    </row>
    <row r="69" spans="1:7" ht="18.75">
      <c r="A69" s="32" t="s">
        <v>35</v>
      </c>
      <c r="B69" s="37">
        <v>3110</v>
      </c>
      <c r="C69" s="86">
        <f>'Попельнастівський ЗЗСО'!C65:D65+'Куколівський ЗЗСО'!C65:D65+'Олександрівський ЗЗСО'!C67:D67+'Ульянівський ЗЗСО'!C65:D65+'Ч.Кам"янський ЗЗСО'!C64:D64+'Щасливський ЗЗСО'!C64:D64</f>
        <v>0</v>
      </c>
      <c r="D69" s="86"/>
      <c r="E69" s="4"/>
    </row>
    <row r="70" spans="1:7" ht="18.75">
      <c r="A70" s="32" t="s">
        <v>37</v>
      </c>
      <c r="B70" s="37">
        <v>2210</v>
      </c>
      <c r="C70" s="86">
        <f>'Попельнастівський ЗЗСО'!C66:D66+'Куколівський ЗЗСО'!C66:D66+'Олександрівський ЗЗСО'!C68:D68+'Ульянівський ЗЗСО'!C66:D66+'Ч.Кам"янський ЗЗСО'!C65:D65+'Щасливський ЗЗСО'!C65:D65</f>
        <v>0</v>
      </c>
      <c r="D70" s="86"/>
      <c r="G70" s="4"/>
    </row>
    <row r="71" spans="1:7" ht="18.75">
      <c r="A71" s="32" t="s">
        <v>38</v>
      </c>
      <c r="B71" s="37">
        <v>2210</v>
      </c>
      <c r="C71" s="86">
        <f>'Попельнастівський ЗЗСО'!C67:D67+'Куколівський ЗЗСО'!C67:D67+'Олександрівський ЗЗСО'!C69:D69+'Ульянівський ЗЗСО'!C67:D67+'Ч.Кам"янський ЗЗСО'!C66:D66+'Щасливський ЗЗСО'!C66:D66</f>
        <v>0</v>
      </c>
      <c r="D71" s="86"/>
    </row>
    <row r="72" spans="1:7" ht="18.75">
      <c r="A72" s="35" t="s">
        <v>50</v>
      </c>
      <c r="B72" s="37">
        <v>2240</v>
      </c>
      <c r="C72" s="86">
        <f>'Попельнастівський ЗЗСО'!C68:D68+'Куколівський ЗЗСО'!C68:D68+'Олександрівський ЗЗСО'!C70:D70+'Ульянівський ЗЗСО'!C68:D68+'Ч.Кам"янський ЗЗСО'!C67:D67+'Щасливський ЗЗСО'!C67</f>
        <v>0</v>
      </c>
      <c r="D72" s="86"/>
    </row>
    <row r="73" spans="1:7" ht="18.75">
      <c r="A73" s="32" t="s">
        <v>42</v>
      </c>
      <c r="B73" s="37">
        <v>2230</v>
      </c>
      <c r="C73" s="86">
        <f>'Д.Надіївський ЗЗСО'!C68:D68+'Попельнастівський ЗЗСО'!C69:D69+'Куколівський ЗЗСО'!C69:D69+'Олександрівський ЗЗСО'!C71:D71+'Ульянівський ЗЗСО'!C69:D69+'Ч.Кам"янський ЗЗСО'!C68:D68+'Щасливський ЗЗСО'!C68:D68</f>
        <v>17221.009999999998</v>
      </c>
      <c r="D73" s="86"/>
    </row>
    <row r="74" spans="1:7" ht="18.75">
      <c r="A74" s="42" t="s">
        <v>69</v>
      </c>
      <c r="B74" s="37">
        <v>2210</v>
      </c>
      <c r="C74" s="86">
        <f>'Ч.Кам"янський ЗЗСО'!C69:D69</f>
        <v>60000</v>
      </c>
      <c r="D74" s="86"/>
    </row>
    <row r="75" spans="1:7" ht="18.75">
      <c r="A75" s="35" t="s">
        <v>49</v>
      </c>
      <c r="B75" s="37">
        <v>2210</v>
      </c>
      <c r="C75" s="86">
        <f>'Попельнастівський ЗЗСО'!C70:D70+'Куколівський ЗЗСО'!C70:D70+'Олександрівський ЗЗСО'!C72:D72+'Ульянівський ЗЗСО'!C70:D70+'Ч.Кам"янський ЗЗСО'!C70:D70+'Щасливський ЗЗСО'!C69:D69</f>
        <v>0</v>
      </c>
      <c r="D75" s="86"/>
      <c r="F75" s="49"/>
    </row>
    <row r="76" spans="1:7" ht="18.75">
      <c r="A76" s="35" t="s">
        <v>47</v>
      </c>
      <c r="B76" s="37">
        <v>2210</v>
      </c>
      <c r="C76" s="86">
        <f>'Попельнастівський ЗЗСО'!C71:D71+'Куколівський ЗЗСО'!C71:D71+'Олександрівський ЗЗСО'!C73:D73+'Ульянівський ЗЗСО'!C71:D71+'Ч.Кам"янський ЗЗСО'!C71:D71+'Щасливський ЗЗСО'!C70:D70</f>
        <v>0</v>
      </c>
      <c r="D76" s="86"/>
    </row>
    <row r="77" spans="1:7" ht="18.75">
      <c r="A77" s="35" t="s">
        <v>46</v>
      </c>
      <c r="B77" s="37">
        <v>2210</v>
      </c>
      <c r="C77" s="86">
        <f>'Попельнастівський ЗЗСО'!C72:D72+'Куколівський ЗЗСО'!C72:D72+'Олександрівський ЗЗСО'!C74:D74+'Ульянівський ЗЗСО'!C72:D72+'Ч.Кам"янський ЗЗСО'!C72:D72+'Щасливський ЗЗСО'!C71:D71</f>
        <v>0</v>
      </c>
      <c r="D77" s="86"/>
    </row>
    <row r="78" spans="1:7" ht="18.75">
      <c r="A78" s="35" t="s">
        <v>48</v>
      </c>
      <c r="B78" s="36">
        <v>2210</v>
      </c>
      <c r="C78" s="86">
        <f>'Попельнастівський ЗЗСО'!C73:D73+'Куколівський ЗЗСО'!C73:D73+'Олександрівський ЗЗСО'!C75:D75+'Ульянівський ЗЗСО'!C73:D73+'Ч.Кам"янський ЗЗСО'!C73:D73+'Щасливський ЗЗСО'!C72:D72</f>
        <v>0</v>
      </c>
      <c r="D78" s="86"/>
    </row>
    <row r="79" spans="1:7" ht="18.75">
      <c r="A79" s="92"/>
      <c r="B79" s="93"/>
      <c r="C79" s="94"/>
      <c r="D79" s="95"/>
    </row>
    <row r="80" spans="1:7" ht="18.75">
      <c r="A80" s="92"/>
      <c r="B80" s="93"/>
      <c r="C80" s="96">
        <f>SUM(C62:D79)</f>
        <v>84207.209999999992</v>
      </c>
      <c r="D80" s="97"/>
      <c r="F80" s="50"/>
      <c r="G80" s="4"/>
    </row>
    <row r="83" spans="5:5">
      <c r="E83" s="4"/>
    </row>
  </sheetData>
  <mergeCells count="28">
    <mergeCell ref="A80:B80"/>
    <mergeCell ref="C80:D80"/>
    <mergeCell ref="C67:D67"/>
    <mergeCell ref="C68:D68"/>
    <mergeCell ref="C69:D69"/>
    <mergeCell ref="C74:D74"/>
    <mergeCell ref="C78:D78"/>
    <mergeCell ref="C70:D70"/>
    <mergeCell ref="C72:D72"/>
    <mergeCell ref="C73:D73"/>
    <mergeCell ref="C71:D71"/>
    <mergeCell ref="C75:D75"/>
    <mergeCell ref="C76:D76"/>
    <mergeCell ref="C77:D77"/>
    <mergeCell ref="C63:D63"/>
    <mergeCell ref="C64:D64"/>
    <mergeCell ref="C65:D65"/>
    <mergeCell ref="C66:D66"/>
    <mergeCell ref="A79:B79"/>
    <mergeCell ref="C79:D79"/>
    <mergeCell ref="A3:D3"/>
    <mergeCell ref="A61:B61"/>
    <mergeCell ref="C61:D61"/>
    <mergeCell ref="C62:D62"/>
    <mergeCell ref="A4:D4"/>
    <mergeCell ref="A60:D60"/>
    <mergeCell ref="A32:D32"/>
    <mergeCell ref="A45:D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A41" sqref="A41:D41"/>
    </sheetView>
  </sheetViews>
  <sheetFormatPr defaultRowHeight="15"/>
  <cols>
    <col min="1" max="1" width="40.85546875" style="3" customWidth="1"/>
    <col min="2" max="2" width="9.42578125" style="1" customWidth="1"/>
    <col min="3" max="3" width="17.85546875" customWidth="1"/>
    <col min="4" max="4" width="17.140625" customWidth="1"/>
    <col min="5" max="5" width="11" hidden="1" customWidth="1"/>
    <col min="6" max="6" width="14.42578125" customWidth="1"/>
    <col min="8" max="8" width="12.7109375" customWidth="1"/>
    <col min="9" max="9" width="11.28515625" customWidth="1"/>
  </cols>
  <sheetData>
    <row r="2" spans="1:6" ht="55.5" customHeight="1">
      <c r="A2" s="87" t="s">
        <v>70</v>
      </c>
      <c r="B2" s="88"/>
      <c r="C2" s="88"/>
      <c r="D2" s="88"/>
    </row>
    <row r="3" spans="1:6" ht="60" customHeight="1">
      <c r="A3" s="100" t="s">
        <v>61</v>
      </c>
      <c r="B3" s="101"/>
      <c r="C3" s="101"/>
      <c r="D3" s="101"/>
    </row>
    <row r="4" spans="1:6" ht="18.75">
      <c r="A4" s="6"/>
      <c r="B4" s="7"/>
      <c r="C4" s="8"/>
      <c r="D4" s="8"/>
    </row>
    <row r="5" spans="1:6" ht="41.25" customHeight="1">
      <c r="A5" s="98" t="s">
        <v>27</v>
      </c>
      <c r="B5" s="99"/>
      <c r="C5" s="99"/>
      <c r="D5" s="99"/>
    </row>
    <row r="6" spans="1:6" s="2" customFormat="1" ht="74.25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6" s="2" customFormat="1" ht="18.75">
      <c r="A7" s="21" t="s">
        <v>23</v>
      </c>
      <c r="B7" s="16">
        <v>2111</v>
      </c>
      <c r="C7" s="58">
        <v>4654060</v>
      </c>
      <c r="D7" s="58">
        <v>2358365.0699999998</v>
      </c>
      <c r="E7" s="25">
        <f>C7-D7</f>
        <v>2295694.9300000002</v>
      </c>
      <c r="F7" s="25">
        <f>C7-D7</f>
        <v>2295694.9300000002</v>
      </c>
    </row>
    <row r="8" spans="1:6" s="2" customFormat="1" ht="18.75">
      <c r="A8" s="21" t="s">
        <v>44</v>
      </c>
      <c r="B8" s="16">
        <v>2120</v>
      </c>
      <c r="C8" s="58">
        <v>1023890</v>
      </c>
      <c r="D8" s="58">
        <v>515535.32</v>
      </c>
      <c r="E8" s="25">
        <f t="shared" ref="E8:E25" si="0">C8-D8</f>
        <v>508354.68</v>
      </c>
      <c r="F8" s="25">
        <f t="shared" ref="F8:F25" si="1">C8-D8</f>
        <v>508354.68</v>
      </c>
    </row>
    <row r="9" spans="1:6" ht="37.5">
      <c r="A9" s="11" t="s">
        <v>2</v>
      </c>
      <c r="B9" s="16">
        <v>2210</v>
      </c>
      <c r="C9" s="61">
        <v>113580</v>
      </c>
      <c r="D9" s="73">
        <v>63805.01</v>
      </c>
      <c r="E9" s="25">
        <f t="shared" si="0"/>
        <v>49774.99</v>
      </c>
      <c r="F9" s="25">
        <f t="shared" si="1"/>
        <v>49774.99</v>
      </c>
    </row>
    <row r="10" spans="1:6" ht="18.75">
      <c r="A10" s="11" t="s">
        <v>3</v>
      </c>
      <c r="B10" s="16">
        <v>2230</v>
      </c>
      <c r="C10" s="62">
        <v>164500</v>
      </c>
      <c r="D10" s="62">
        <v>44637.120000000003</v>
      </c>
      <c r="E10" s="25">
        <f t="shared" si="0"/>
        <v>119862.88</v>
      </c>
      <c r="F10" s="25">
        <f t="shared" si="1"/>
        <v>119862.88</v>
      </c>
    </row>
    <row r="11" spans="1:6" ht="37.5">
      <c r="A11" s="11" t="s">
        <v>4</v>
      </c>
      <c r="B11" s="16">
        <v>2240</v>
      </c>
      <c r="C11" s="62">
        <v>337540</v>
      </c>
      <c r="D11" s="62">
        <v>189636.73</v>
      </c>
      <c r="E11" s="25">
        <f t="shared" si="0"/>
        <v>147903.26999999999</v>
      </c>
      <c r="F11" s="25">
        <f t="shared" si="1"/>
        <v>147903.26999999999</v>
      </c>
    </row>
    <row r="12" spans="1:6" ht="37.5">
      <c r="A12" s="11" t="s">
        <v>60</v>
      </c>
      <c r="B12" s="16">
        <v>2220</v>
      </c>
      <c r="C12" s="20"/>
      <c r="D12" s="20"/>
      <c r="E12" s="25">
        <f t="shared" si="0"/>
        <v>0</v>
      </c>
      <c r="F12" s="25">
        <f t="shared" si="1"/>
        <v>0</v>
      </c>
    </row>
    <row r="13" spans="1:6" ht="18.75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7.5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.75">
      <c r="A15" s="11" t="s">
        <v>7</v>
      </c>
      <c r="B15" s="16">
        <v>2273</v>
      </c>
      <c r="C15" s="62">
        <v>77600</v>
      </c>
      <c r="D15" s="62">
        <v>62337.7</v>
      </c>
      <c r="E15" s="25">
        <f t="shared" si="0"/>
        <v>15262.300000000003</v>
      </c>
      <c r="F15" s="25">
        <f t="shared" si="1"/>
        <v>15262.300000000003</v>
      </c>
    </row>
    <row r="16" spans="1:6" ht="18.75">
      <c r="A16" s="11" t="s">
        <v>8</v>
      </c>
      <c r="B16" s="16">
        <v>2274</v>
      </c>
      <c r="C16" s="62">
        <v>300</v>
      </c>
      <c r="D16" s="62">
        <v>251.23</v>
      </c>
      <c r="E16" s="25">
        <f t="shared" si="0"/>
        <v>48.77000000000001</v>
      </c>
      <c r="F16" s="25">
        <f t="shared" si="1"/>
        <v>48.77000000000001</v>
      </c>
    </row>
    <row r="17" spans="1:9" ht="18.75">
      <c r="A17" s="11" t="s">
        <v>9</v>
      </c>
      <c r="B17" s="16">
        <v>2275</v>
      </c>
      <c r="C17" s="62">
        <v>284120</v>
      </c>
      <c r="D17" s="62">
        <v>23837.5</v>
      </c>
      <c r="E17" s="25">
        <f t="shared" si="0"/>
        <v>260282.5</v>
      </c>
      <c r="F17" s="25">
        <f t="shared" si="1"/>
        <v>260282.5</v>
      </c>
    </row>
    <row r="18" spans="1:9" ht="36" customHeight="1">
      <c r="A18" s="11" t="s">
        <v>10</v>
      </c>
      <c r="B18" s="16">
        <v>2282</v>
      </c>
      <c r="C18" s="62">
        <v>2450</v>
      </c>
      <c r="D18" s="62"/>
      <c r="E18" s="25">
        <f t="shared" si="0"/>
        <v>2450</v>
      </c>
      <c r="F18" s="25">
        <f t="shared" si="1"/>
        <v>2450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62">
        <v>11400</v>
      </c>
      <c r="D20" s="62">
        <v>5002.3999999999996</v>
      </c>
      <c r="E20" s="25">
        <f t="shared" si="0"/>
        <v>6397.6</v>
      </c>
      <c r="F20" s="25">
        <f t="shared" si="1"/>
        <v>6397.6</v>
      </c>
    </row>
    <row r="21" spans="1:9" ht="36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11" t="s">
        <v>12</v>
      </c>
      <c r="B25" s="16"/>
      <c r="C25" s="63">
        <f>C7+C8+C9+C10+C11+C12+C13+C14+C15+C16+C17+C18+C19+C20+C21+C22+C23+C24</f>
        <v>6669440</v>
      </c>
      <c r="D25" s="64">
        <f>SUM(D7:D24)</f>
        <v>3263408.0799999996</v>
      </c>
      <c r="E25" s="25">
        <f t="shared" si="0"/>
        <v>3406031.9200000004</v>
      </c>
      <c r="F25" s="25">
        <f t="shared" si="1"/>
        <v>3406031.9200000004</v>
      </c>
      <c r="I25" s="4"/>
    </row>
    <row r="26" spans="1:9">
      <c r="C26" s="4"/>
      <c r="D26" s="4"/>
    </row>
    <row r="27" spans="1:9" ht="28.5" customHeight="1">
      <c r="A27" s="87" t="s">
        <v>28</v>
      </c>
      <c r="B27" s="91"/>
      <c r="C27" s="91"/>
      <c r="D27" s="91"/>
    </row>
    <row r="28" spans="1:9">
      <c r="D28" s="28"/>
    </row>
    <row r="29" spans="1:9" ht="75">
      <c r="A29" s="15" t="s">
        <v>0</v>
      </c>
      <c r="B29" s="15" t="s">
        <v>1</v>
      </c>
      <c r="C29" s="10" t="s">
        <v>24</v>
      </c>
      <c r="D29" s="10" t="s">
        <v>17</v>
      </c>
    </row>
    <row r="30" spans="1:9" ht="37.5">
      <c r="A30" s="11" t="s">
        <v>2</v>
      </c>
      <c r="B30" s="17">
        <v>2210</v>
      </c>
      <c r="C30" s="52">
        <v>800</v>
      </c>
      <c r="D30" s="20">
        <v>800</v>
      </c>
      <c r="F30" s="25"/>
    </row>
    <row r="31" spans="1:9" ht="18.75" hidden="1">
      <c r="A31" s="12" t="s">
        <v>3</v>
      </c>
      <c r="B31" s="17">
        <v>2230</v>
      </c>
      <c r="C31" s="52"/>
      <c r="D31" s="20"/>
      <c r="F31" s="25"/>
    </row>
    <row r="32" spans="1:9" ht="18.75" hidden="1">
      <c r="A32" s="12" t="s">
        <v>4</v>
      </c>
      <c r="B32" s="17">
        <v>2240</v>
      </c>
      <c r="C32" s="54"/>
      <c r="D32" s="20"/>
      <c r="F32" s="25"/>
    </row>
    <row r="33" spans="1:6" ht="18.75" hidden="1">
      <c r="A33" s="11" t="s">
        <v>14</v>
      </c>
      <c r="B33" s="17">
        <v>2800</v>
      </c>
      <c r="C33" s="52"/>
      <c r="D33" s="20"/>
      <c r="F33" s="25"/>
    </row>
    <row r="34" spans="1:6" ht="18.75">
      <c r="A34" s="42" t="s">
        <v>9</v>
      </c>
      <c r="B34" s="17">
        <v>2275</v>
      </c>
      <c r="C34" s="52">
        <v>8</v>
      </c>
      <c r="D34" s="20">
        <v>8</v>
      </c>
      <c r="F34" s="25"/>
    </row>
    <row r="35" spans="1:6" ht="56.25" hidden="1">
      <c r="A35" s="11" t="s">
        <v>11</v>
      </c>
      <c r="B35" s="17">
        <v>3110</v>
      </c>
      <c r="C35" s="52"/>
      <c r="D35" s="20"/>
      <c r="F35" s="25"/>
    </row>
    <row r="36" spans="1:6" ht="18.75" hidden="1">
      <c r="A36" s="18" t="s">
        <v>15</v>
      </c>
      <c r="B36" s="19">
        <v>3132</v>
      </c>
      <c r="C36" s="52"/>
      <c r="D36" s="20"/>
      <c r="F36" s="25"/>
    </row>
    <row r="37" spans="1:6" ht="18.75">
      <c r="A37" s="11" t="s">
        <v>12</v>
      </c>
      <c r="B37" s="17"/>
      <c r="C37" s="53">
        <f>SUM(C30:C36)</f>
        <v>808</v>
      </c>
      <c r="D37" s="53">
        <f>SUM(D30:D36)</f>
        <v>808</v>
      </c>
      <c r="F37" s="25"/>
    </row>
    <row r="38" spans="1:6" ht="18.75">
      <c r="A38" s="45"/>
      <c r="B38" s="46"/>
      <c r="C38" s="47"/>
      <c r="D38" s="47"/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89" t="s">
        <v>29</v>
      </c>
      <c r="B41" s="89"/>
      <c r="C41" s="89"/>
      <c r="D41" s="89"/>
    </row>
    <row r="42" spans="1:6">
      <c r="A42" s="1"/>
      <c r="B42" s="5"/>
      <c r="C42" s="4"/>
      <c r="D42" s="4"/>
    </row>
    <row r="43" spans="1:6" ht="75">
      <c r="A43" s="48" t="s">
        <v>0</v>
      </c>
      <c r="B43" s="48" t="s">
        <v>1</v>
      </c>
      <c r="C43" s="10" t="s">
        <v>24</v>
      </c>
      <c r="D43" s="10" t="s">
        <v>17</v>
      </c>
    </row>
    <row r="44" spans="1:6" ht="37.5">
      <c r="A44" s="42" t="s">
        <v>2</v>
      </c>
      <c r="B44" s="17">
        <v>2210</v>
      </c>
      <c r="C44" s="52"/>
      <c r="D44" s="52"/>
      <c r="F44" s="25"/>
    </row>
    <row r="45" spans="1:6" ht="18.75">
      <c r="A45" s="12" t="s">
        <v>3</v>
      </c>
      <c r="B45" s="17">
        <v>2230</v>
      </c>
      <c r="C45" s="52">
        <v>2270.4899999999998</v>
      </c>
      <c r="D45" s="52">
        <v>2270.4899999999998</v>
      </c>
      <c r="F45" s="25"/>
    </row>
    <row r="46" spans="1:6" ht="18.75" hidden="1">
      <c r="A46" s="12" t="s">
        <v>4</v>
      </c>
      <c r="B46" s="17">
        <v>2240</v>
      </c>
      <c r="C46" s="52"/>
      <c r="D46" s="52"/>
      <c r="F46" s="25"/>
    </row>
    <row r="47" spans="1:6" ht="18.75" hidden="1">
      <c r="A47" s="12" t="s">
        <v>9</v>
      </c>
      <c r="B47" s="17">
        <v>2275</v>
      </c>
      <c r="C47" s="52"/>
      <c r="D47" s="52"/>
      <c r="F47" s="25"/>
    </row>
    <row r="48" spans="1:6" ht="18.75" hidden="1">
      <c r="A48" s="11" t="s">
        <v>14</v>
      </c>
      <c r="B48" s="17">
        <v>2800</v>
      </c>
      <c r="C48" s="52"/>
      <c r="D48" s="52"/>
      <c r="F48" s="25"/>
    </row>
    <row r="49" spans="1:6" ht="56.25" hidden="1">
      <c r="A49" s="11" t="s">
        <v>11</v>
      </c>
      <c r="B49" s="17">
        <v>3110</v>
      </c>
      <c r="C49" s="52"/>
      <c r="D49" s="52"/>
      <c r="F49" s="25"/>
    </row>
    <row r="50" spans="1:6" ht="18.75" hidden="1">
      <c r="A50" s="18" t="s">
        <v>15</v>
      </c>
      <c r="B50" s="19">
        <v>3132</v>
      </c>
      <c r="C50" s="20"/>
      <c r="D50" s="20"/>
      <c r="F50" s="25"/>
    </row>
    <row r="51" spans="1:6" ht="18.75">
      <c r="A51" s="11" t="s">
        <v>12</v>
      </c>
      <c r="B51" s="17"/>
      <c r="C51" s="53">
        <f>C44+C45+C48+C49+C50</f>
        <v>2270.4899999999998</v>
      </c>
      <c r="D51" s="53">
        <f>D44+D45+D48+D49+D50</f>
        <v>2270.4899999999998</v>
      </c>
      <c r="F51" s="25"/>
    </row>
    <row r="52" spans="1:6" ht="18.75">
      <c r="A52" s="45"/>
      <c r="B52" s="46"/>
      <c r="C52" s="47"/>
      <c r="D52" s="47"/>
      <c r="F52" s="25"/>
    </row>
    <row r="54" spans="1:6" ht="34.5" customHeight="1">
      <c r="A54" s="89" t="s">
        <v>58</v>
      </c>
      <c r="B54" s="90"/>
      <c r="C54" s="90"/>
      <c r="D54" s="90"/>
    </row>
    <row r="56" spans="1:6" ht="18.75">
      <c r="A56" s="83" t="s">
        <v>30</v>
      </c>
      <c r="B56" s="84"/>
      <c r="C56" s="85" t="s">
        <v>31</v>
      </c>
      <c r="D56" s="84"/>
    </row>
    <row r="57" spans="1:6" ht="18.75">
      <c r="A57" s="42" t="s">
        <v>39</v>
      </c>
      <c r="B57" s="37">
        <v>2210</v>
      </c>
      <c r="C57" s="102"/>
      <c r="D57" s="102"/>
    </row>
    <row r="58" spans="1:6" ht="18.75" hidden="1">
      <c r="A58" s="42" t="s">
        <v>33</v>
      </c>
      <c r="B58" s="37">
        <v>2210</v>
      </c>
      <c r="C58" s="103"/>
      <c r="D58" s="104"/>
    </row>
    <row r="59" spans="1:6" ht="18.75" hidden="1">
      <c r="A59" s="42" t="s">
        <v>36</v>
      </c>
      <c r="B59" s="37">
        <v>2210</v>
      </c>
      <c r="C59" s="103"/>
      <c r="D59" s="104"/>
    </row>
    <row r="60" spans="1:6" ht="18.75" hidden="1">
      <c r="A60" s="42" t="s">
        <v>41</v>
      </c>
      <c r="B60" s="38">
        <v>3110.221</v>
      </c>
      <c r="C60" s="103"/>
      <c r="D60" s="104"/>
    </row>
    <row r="61" spans="1:6" ht="18.75">
      <c r="A61" s="42" t="s">
        <v>32</v>
      </c>
      <c r="B61" s="37">
        <v>2210</v>
      </c>
      <c r="C61" s="103"/>
      <c r="D61" s="104"/>
    </row>
    <row r="62" spans="1:6" ht="18.75" hidden="1">
      <c r="A62" s="42" t="s">
        <v>34</v>
      </c>
      <c r="B62" s="37">
        <v>2210</v>
      </c>
      <c r="C62" s="103"/>
      <c r="D62" s="104"/>
    </row>
    <row r="63" spans="1:6" ht="18.75" hidden="1">
      <c r="A63" s="42" t="s">
        <v>40</v>
      </c>
      <c r="B63" s="37">
        <v>2210</v>
      </c>
      <c r="C63" s="103"/>
      <c r="D63" s="104"/>
    </row>
    <row r="64" spans="1:6" ht="18.75" hidden="1">
      <c r="A64" s="42" t="s">
        <v>35</v>
      </c>
      <c r="B64" s="37">
        <v>3110</v>
      </c>
      <c r="C64" s="103"/>
      <c r="D64" s="104"/>
    </row>
    <row r="65" spans="1:4" ht="18.75" hidden="1">
      <c r="A65" s="42" t="s">
        <v>37</v>
      </c>
      <c r="B65" s="37">
        <v>2210</v>
      </c>
      <c r="C65" s="103"/>
      <c r="D65" s="104"/>
    </row>
    <row r="66" spans="1:4" ht="18.75" hidden="1">
      <c r="A66" s="42" t="s">
        <v>38</v>
      </c>
      <c r="B66" s="37">
        <v>2210</v>
      </c>
      <c r="C66" s="103"/>
      <c r="D66" s="104"/>
    </row>
    <row r="67" spans="1:4" ht="18.75" hidden="1">
      <c r="A67" s="42" t="s">
        <v>50</v>
      </c>
      <c r="B67" s="37">
        <v>2240</v>
      </c>
      <c r="C67" s="103"/>
      <c r="D67" s="104"/>
    </row>
    <row r="68" spans="1:4" ht="18.75">
      <c r="A68" s="42" t="s">
        <v>42</v>
      </c>
      <c r="B68" s="37">
        <v>2230</v>
      </c>
      <c r="C68" s="103">
        <v>2270.4899999999998</v>
      </c>
      <c r="D68" s="104"/>
    </row>
    <row r="69" spans="1:4" ht="18.75" hidden="1">
      <c r="A69" s="42" t="s">
        <v>43</v>
      </c>
      <c r="B69" s="37">
        <v>2210</v>
      </c>
      <c r="C69" s="103"/>
      <c r="D69" s="104"/>
    </row>
    <row r="70" spans="1:4" ht="18.75" hidden="1">
      <c r="A70" s="42" t="s">
        <v>49</v>
      </c>
      <c r="B70" s="37">
        <v>2210</v>
      </c>
      <c r="C70" s="103"/>
      <c r="D70" s="104"/>
    </row>
    <row r="71" spans="1:4" ht="18.75" hidden="1">
      <c r="A71" s="42" t="s">
        <v>47</v>
      </c>
      <c r="B71" s="37">
        <v>2210</v>
      </c>
      <c r="C71" s="103"/>
      <c r="D71" s="104"/>
    </row>
    <row r="72" spans="1:4" ht="18.75" hidden="1">
      <c r="A72" s="42" t="s">
        <v>46</v>
      </c>
      <c r="B72" s="37">
        <v>2210</v>
      </c>
      <c r="C72" s="103"/>
      <c r="D72" s="104"/>
    </row>
    <row r="73" spans="1:4" ht="18.75" hidden="1">
      <c r="A73" s="42" t="s">
        <v>48</v>
      </c>
      <c r="B73" s="43">
        <v>2210</v>
      </c>
      <c r="C73" s="103"/>
      <c r="D73" s="104"/>
    </row>
    <row r="74" spans="1:4" ht="18.75" hidden="1">
      <c r="A74" s="92"/>
      <c r="B74" s="93"/>
      <c r="C74" s="103"/>
      <c r="D74" s="104"/>
    </row>
    <row r="75" spans="1:4" ht="18.75">
      <c r="A75" s="92"/>
      <c r="B75" s="93"/>
      <c r="C75" s="105">
        <f>SUM(C57:D74)</f>
        <v>2270.4899999999998</v>
      </c>
      <c r="D75" s="106"/>
    </row>
  </sheetData>
  <mergeCells count="29">
    <mergeCell ref="A75:B75"/>
    <mergeCell ref="C75:D75"/>
    <mergeCell ref="C70:D70"/>
    <mergeCell ref="C71:D71"/>
    <mergeCell ref="C72:D72"/>
    <mergeCell ref="C73:D73"/>
    <mergeCell ref="A74:B74"/>
    <mergeCell ref="C74:D74"/>
    <mergeCell ref="C67:D67"/>
    <mergeCell ref="C63:D63"/>
    <mergeCell ref="C64:D64"/>
    <mergeCell ref="C68:D68"/>
    <mergeCell ref="C69:D69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A2:D2"/>
    <mergeCell ref="A5:D5"/>
    <mergeCell ref="A27:D27"/>
    <mergeCell ref="A41:D41"/>
    <mergeCell ref="A54:D54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7"/>
  <sheetViews>
    <sheetView topLeftCell="A60" workbookViewId="0">
      <selection activeCell="H54" sqref="H54"/>
    </sheetView>
  </sheetViews>
  <sheetFormatPr defaultRowHeight="15"/>
  <cols>
    <col min="1" max="1" width="40.85546875" style="3" customWidth="1"/>
    <col min="2" max="2" width="8.85546875" style="1" customWidth="1"/>
    <col min="3" max="3" width="17.28515625" customWidth="1"/>
    <col min="4" max="4" width="14.7109375" customWidth="1"/>
    <col min="5" max="5" width="10.7109375" hidden="1" customWidth="1"/>
    <col min="6" max="6" width="11.7109375" customWidth="1"/>
    <col min="8" max="8" width="12.140625" customWidth="1"/>
  </cols>
  <sheetData>
    <row r="2" spans="1:6" ht="54.75" customHeight="1">
      <c r="A2" s="87" t="s">
        <v>71</v>
      </c>
      <c r="B2" s="88"/>
      <c r="C2" s="88"/>
      <c r="D2" s="88"/>
    </row>
    <row r="3" spans="1:6" ht="64.5" customHeight="1">
      <c r="A3" s="100" t="s">
        <v>62</v>
      </c>
      <c r="B3" s="101"/>
      <c r="C3" s="101"/>
      <c r="D3" s="101"/>
    </row>
    <row r="4" spans="1:6" ht="18.75">
      <c r="A4" s="6"/>
      <c r="B4" s="7"/>
      <c r="C4" s="8"/>
      <c r="D4" s="8"/>
    </row>
    <row r="5" spans="1:6" ht="45" customHeight="1">
      <c r="A5" s="98" t="s">
        <v>27</v>
      </c>
      <c r="B5" s="99"/>
      <c r="C5" s="99"/>
      <c r="D5" s="99"/>
    </row>
    <row r="6" spans="1:6" s="2" customFormat="1" ht="78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6" s="2" customFormat="1" ht="18.75">
      <c r="A7" s="21" t="s">
        <v>23</v>
      </c>
      <c r="B7" s="16">
        <v>2111</v>
      </c>
      <c r="C7" s="58">
        <v>4580890</v>
      </c>
      <c r="D7" s="58">
        <v>2259596.08</v>
      </c>
      <c r="E7" s="25">
        <f>C7-D7</f>
        <v>2321293.92</v>
      </c>
      <c r="F7" s="25">
        <f>C7-D7</f>
        <v>2321293.92</v>
      </c>
    </row>
    <row r="8" spans="1:6" s="2" customFormat="1" ht="18.75">
      <c r="A8" s="21" t="s">
        <v>44</v>
      </c>
      <c r="B8" s="16">
        <v>2120</v>
      </c>
      <c r="C8" s="58">
        <v>1007790</v>
      </c>
      <c r="D8" s="58">
        <v>495740.07</v>
      </c>
      <c r="E8" s="25">
        <f t="shared" ref="E8:E25" si="0">C8-D8</f>
        <v>512049.93</v>
      </c>
      <c r="F8" s="25">
        <f t="shared" ref="F8:F25" si="1">C8-D8</f>
        <v>512049.93</v>
      </c>
    </row>
    <row r="9" spans="1:6" ht="37.5">
      <c r="A9" s="11" t="s">
        <v>2</v>
      </c>
      <c r="B9" s="16">
        <v>2210</v>
      </c>
      <c r="C9" s="62">
        <v>96350</v>
      </c>
      <c r="D9" s="62">
        <v>60477.75</v>
      </c>
      <c r="E9" s="25">
        <f t="shared" si="0"/>
        <v>35872.25</v>
      </c>
      <c r="F9" s="25">
        <f t="shared" si="1"/>
        <v>35872.25</v>
      </c>
    </row>
    <row r="10" spans="1:6" ht="18.75">
      <c r="A10" s="11" t="s">
        <v>3</v>
      </c>
      <c r="B10" s="16">
        <v>2230</v>
      </c>
      <c r="C10" s="62">
        <v>210000</v>
      </c>
      <c r="D10" s="62">
        <v>67801.070000000007</v>
      </c>
      <c r="E10" s="25">
        <f t="shared" si="0"/>
        <v>142198.93</v>
      </c>
      <c r="F10" s="25">
        <f t="shared" si="1"/>
        <v>142198.93</v>
      </c>
    </row>
    <row r="11" spans="1:6" ht="37.5">
      <c r="A11" s="11" t="s">
        <v>4</v>
      </c>
      <c r="B11" s="16">
        <v>2240</v>
      </c>
      <c r="C11" s="62">
        <v>556570.38</v>
      </c>
      <c r="D11" s="62">
        <v>70296.23</v>
      </c>
      <c r="E11" s="25">
        <f t="shared" si="0"/>
        <v>486274.15</v>
      </c>
      <c r="F11" s="25">
        <f t="shared" si="1"/>
        <v>486274.15</v>
      </c>
    </row>
    <row r="12" spans="1:6" ht="37.5">
      <c r="A12" s="42" t="s">
        <v>60</v>
      </c>
      <c r="B12" s="16">
        <v>2220</v>
      </c>
      <c r="C12" s="62"/>
      <c r="D12" s="62"/>
      <c r="E12" s="25">
        <f t="shared" si="0"/>
        <v>0</v>
      </c>
      <c r="F12" s="25">
        <f t="shared" si="1"/>
        <v>0</v>
      </c>
    </row>
    <row r="13" spans="1:6" ht="18.75">
      <c r="A13" s="11" t="s">
        <v>5</v>
      </c>
      <c r="B13" s="16">
        <v>2271</v>
      </c>
      <c r="C13" s="62"/>
      <c r="D13" s="62"/>
      <c r="E13" s="25">
        <f t="shared" si="0"/>
        <v>0</v>
      </c>
      <c r="F13" s="25">
        <f t="shared" si="1"/>
        <v>0</v>
      </c>
    </row>
    <row r="14" spans="1:6" ht="37.5">
      <c r="A14" s="11" t="s">
        <v>6</v>
      </c>
      <c r="B14" s="16">
        <v>2272</v>
      </c>
      <c r="C14" s="62"/>
      <c r="D14" s="62"/>
      <c r="E14" s="25">
        <f t="shared" si="0"/>
        <v>0</v>
      </c>
      <c r="F14" s="25">
        <f t="shared" si="1"/>
        <v>0</v>
      </c>
    </row>
    <row r="15" spans="1:6" ht="18.75">
      <c r="A15" s="11" t="s">
        <v>7</v>
      </c>
      <c r="B15" s="16">
        <v>2273</v>
      </c>
      <c r="C15" s="62">
        <v>68000</v>
      </c>
      <c r="D15" s="62">
        <v>38120.839999999997</v>
      </c>
      <c r="E15" s="25">
        <f t="shared" si="0"/>
        <v>29879.160000000003</v>
      </c>
      <c r="F15" s="25">
        <f t="shared" si="1"/>
        <v>29879.160000000003</v>
      </c>
    </row>
    <row r="16" spans="1:6" ht="18.75">
      <c r="A16" s="11" t="s">
        <v>8</v>
      </c>
      <c r="B16" s="16">
        <v>2274</v>
      </c>
      <c r="C16" s="62">
        <v>279600</v>
      </c>
      <c r="D16" s="62">
        <v>112722.21</v>
      </c>
      <c r="E16" s="25">
        <f t="shared" si="0"/>
        <v>166877.78999999998</v>
      </c>
      <c r="F16" s="25">
        <f t="shared" si="1"/>
        <v>166877.78999999998</v>
      </c>
    </row>
    <row r="17" spans="1:8" ht="18.75">
      <c r="A17" s="11" t="s">
        <v>9</v>
      </c>
      <c r="B17" s="16">
        <v>2275</v>
      </c>
      <c r="C17" s="62">
        <v>100</v>
      </c>
      <c r="D17" s="62">
        <v>37.5</v>
      </c>
      <c r="E17" s="25">
        <f t="shared" si="0"/>
        <v>62.5</v>
      </c>
      <c r="F17" s="25">
        <f t="shared" si="1"/>
        <v>62.5</v>
      </c>
    </row>
    <row r="18" spans="1:8" ht="33" customHeight="1">
      <c r="A18" s="11" t="s">
        <v>10</v>
      </c>
      <c r="B18" s="16">
        <v>2282</v>
      </c>
      <c r="C18" s="62">
        <v>3330</v>
      </c>
      <c r="D18" s="62"/>
      <c r="E18" s="25">
        <f t="shared" si="0"/>
        <v>3330</v>
      </c>
      <c r="F18" s="25">
        <f t="shared" si="1"/>
        <v>3330</v>
      </c>
    </row>
    <row r="19" spans="1:8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8" ht="15.75" customHeight="1">
      <c r="A20" s="11" t="s">
        <v>14</v>
      </c>
      <c r="B20" s="16">
        <v>2800</v>
      </c>
      <c r="C20" s="62">
        <v>700</v>
      </c>
      <c r="D20" s="62">
        <v>259.02</v>
      </c>
      <c r="E20" s="25">
        <f t="shared" si="0"/>
        <v>440.98</v>
      </c>
      <c r="F20" s="25">
        <f t="shared" si="1"/>
        <v>440.98</v>
      </c>
    </row>
    <row r="21" spans="1:8" ht="36.75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8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</row>
    <row r="23" spans="1:8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8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8" ht="18.75">
      <c r="A25" s="11" t="s">
        <v>12</v>
      </c>
      <c r="B25" s="17"/>
      <c r="C25" s="65">
        <f>SUM(C7:C24)</f>
        <v>6803330.3799999999</v>
      </c>
      <c r="D25" s="66">
        <f>SUM(D7:D24)</f>
        <v>3105050.7699999996</v>
      </c>
      <c r="E25" s="25">
        <f t="shared" si="0"/>
        <v>3698279.6100000003</v>
      </c>
      <c r="F25" s="25">
        <f t="shared" si="1"/>
        <v>3698279.6100000003</v>
      </c>
    </row>
    <row r="26" spans="1:8">
      <c r="C26" s="4"/>
      <c r="D26" s="4"/>
    </row>
    <row r="27" spans="1:8">
      <c r="C27" s="4"/>
      <c r="D27" s="4"/>
    </row>
    <row r="28" spans="1:8" ht="30.75" customHeight="1">
      <c r="A28" s="87" t="s">
        <v>28</v>
      </c>
      <c r="B28" s="91"/>
      <c r="C28" s="91"/>
      <c r="D28" s="91"/>
      <c r="F28" s="51">
        <v>43834</v>
      </c>
    </row>
    <row r="29" spans="1:8">
      <c r="D29" s="28"/>
    </row>
    <row r="30" spans="1:8" ht="75">
      <c r="A30" s="15" t="s">
        <v>0</v>
      </c>
      <c r="B30" s="15" t="s">
        <v>1</v>
      </c>
      <c r="C30" s="10" t="s">
        <v>24</v>
      </c>
      <c r="D30" s="10" t="s">
        <v>17</v>
      </c>
    </row>
    <row r="31" spans="1:8" ht="37.5">
      <c r="A31" s="11" t="s">
        <v>2</v>
      </c>
      <c r="B31" s="17">
        <v>2210</v>
      </c>
      <c r="C31" s="52">
        <v>1000</v>
      </c>
      <c r="D31" s="52">
        <v>1000</v>
      </c>
      <c r="F31" s="25"/>
    </row>
    <row r="32" spans="1:8" ht="18.75">
      <c r="A32" s="12" t="s">
        <v>3</v>
      </c>
      <c r="B32" s="17">
        <v>2230</v>
      </c>
      <c r="C32" s="54"/>
      <c r="D32" s="54"/>
      <c r="F32" s="25"/>
    </row>
    <row r="33" spans="1:6" ht="18.75" hidden="1">
      <c r="A33" s="12" t="s">
        <v>4</v>
      </c>
      <c r="B33" s="17">
        <v>2240</v>
      </c>
      <c r="C33" s="52"/>
      <c r="D33" s="52"/>
      <c r="F33" s="25"/>
    </row>
    <row r="34" spans="1:6" ht="18.75" hidden="1">
      <c r="A34" s="42" t="s">
        <v>9</v>
      </c>
      <c r="B34" s="17">
        <v>2275</v>
      </c>
      <c r="C34" s="52"/>
      <c r="D34" s="52"/>
      <c r="F34" s="25"/>
    </row>
    <row r="35" spans="1:6" ht="18.75" hidden="1">
      <c r="A35" s="11" t="s">
        <v>14</v>
      </c>
      <c r="B35" s="17">
        <v>2800</v>
      </c>
      <c r="C35" s="52"/>
      <c r="D35" s="52"/>
      <c r="F35" s="25"/>
    </row>
    <row r="36" spans="1:6" ht="56.25" hidden="1">
      <c r="A36" s="11" t="s">
        <v>11</v>
      </c>
      <c r="B36" s="17">
        <v>3110</v>
      </c>
      <c r="C36" s="52"/>
      <c r="D36" s="52"/>
      <c r="F36" s="25"/>
    </row>
    <row r="37" spans="1:6" ht="18.75" hidden="1">
      <c r="A37" s="18" t="s">
        <v>15</v>
      </c>
      <c r="B37" s="19">
        <v>3132</v>
      </c>
      <c r="C37" s="20"/>
      <c r="D37" s="20"/>
      <c r="F37" s="25"/>
    </row>
    <row r="38" spans="1:6" ht="18.75">
      <c r="A38" s="11" t="s">
        <v>12</v>
      </c>
      <c r="B38" s="17"/>
      <c r="C38" s="53">
        <f>SUM(C31:C37)</f>
        <v>1000</v>
      </c>
      <c r="D38" s="53">
        <f>SUM(D31:D37)</f>
        <v>1000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89" t="s">
        <v>29</v>
      </c>
      <c r="B41" s="107"/>
      <c r="C41" s="107"/>
      <c r="D41" s="107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24</v>
      </c>
      <c r="D43" s="10" t="s">
        <v>17</v>
      </c>
      <c r="F43" s="51"/>
    </row>
    <row r="44" spans="1:6" ht="37.5" hidden="1">
      <c r="A44" s="11" t="s">
        <v>2</v>
      </c>
      <c r="B44" s="17">
        <v>2210</v>
      </c>
      <c r="C44" s="39"/>
      <c r="D44" s="94"/>
      <c r="E44" s="95"/>
      <c r="F44" s="25"/>
    </row>
    <row r="45" spans="1:6" ht="18.75">
      <c r="A45" s="12" t="s">
        <v>3</v>
      </c>
      <c r="B45" s="17">
        <v>2230</v>
      </c>
      <c r="C45" s="52">
        <v>2132.9</v>
      </c>
      <c r="D45" s="102">
        <v>2132.9</v>
      </c>
      <c r="E45" s="102"/>
      <c r="F45" s="25"/>
    </row>
    <row r="46" spans="1:6" ht="18.75" hidden="1">
      <c r="A46" s="12" t="s">
        <v>4</v>
      </c>
      <c r="B46" s="17">
        <v>2240</v>
      </c>
      <c r="C46" s="52"/>
      <c r="D46" s="52"/>
      <c r="E46" s="55"/>
      <c r="F46" s="25"/>
    </row>
    <row r="47" spans="1:6" ht="18.75" hidden="1">
      <c r="A47" s="12" t="s">
        <v>9</v>
      </c>
      <c r="B47" s="17">
        <v>2275</v>
      </c>
      <c r="C47" s="52"/>
      <c r="D47" s="52"/>
      <c r="E47" s="55"/>
      <c r="F47" s="25"/>
    </row>
    <row r="48" spans="1:6" ht="18.75" hidden="1">
      <c r="A48" s="11" t="s">
        <v>14</v>
      </c>
      <c r="B48" s="17">
        <v>2800</v>
      </c>
      <c r="C48" s="52"/>
      <c r="D48" s="52"/>
      <c r="E48" s="55"/>
      <c r="F48" s="25"/>
    </row>
    <row r="49" spans="1:6" ht="56.25" hidden="1">
      <c r="A49" s="11" t="s">
        <v>11</v>
      </c>
      <c r="B49" s="17">
        <v>3110</v>
      </c>
      <c r="C49" s="52"/>
      <c r="D49" s="103"/>
      <c r="E49" s="104"/>
      <c r="F49" s="25"/>
    </row>
    <row r="50" spans="1:6" ht="18.75" hidden="1">
      <c r="A50" s="18" t="s">
        <v>15</v>
      </c>
      <c r="B50" s="19">
        <v>3132</v>
      </c>
      <c r="C50" s="20">
        <f t="shared" ref="C50" si="2">D50</f>
        <v>0</v>
      </c>
      <c r="D50" s="20"/>
      <c r="E50" s="56"/>
      <c r="F50" s="25"/>
    </row>
    <row r="51" spans="1:6" ht="18.75">
      <c r="A51" s="11" t="s">
        <v>12</v>
      </c>
      <c r="B51" s="17"/>
      <c r="C51" s="53">
        <f>C44+C45+C48+C49+C50</f>
        <v>2132.9</v>
      </c>
      <c r="D51" s="53">
        <f>D44+D45+D48+D49+D50</f>
        <v>2132.9</v>
      </c>
      <c r="E51" s="56"/>
      <c r="F51" s="25"/>
    </row>
    <row r="52" spans="1:6" ht="18.75">
      <c r="A52" s="45"/>
      <c r="B52" s="46"/>
      <c r="C52" s="47"/>
      <c r="D52" s="47"/>
      <c r="F52" s="25"/>
    </row>
    <row r="53" spans="1:6" ht="18.75">
      <c r="A53" s="45"/>
      <c r="B53" s="46"/>
      <c r="C53" s="47"/>
      <c r="D53" s="47"/>
      <c r="F53" s="25"/>
    </row>
    <row r="54" spans="1:6" ht="46.5" customHeight="1">
      <c r="A54" s="89" t="s">
        <v>59</v>
      </c>
      <c r="B54" s="90"/>
      <c r="C54" s="90"/>
      <c r="D54" s="90"/>
    </row>
    <row r="55" spans="1:6" ht="15" customHeight="1">
      <c r="A55" s="89"/>
      <c r="B55" s="107"/>
      <c r="C55" s="107"/>
      <c r="D55" s="107"/>
    </row>
    <row r="57" spans="1:6" ht="16.5" customHeight="1">
      <c r="A57" s="83" t="s">
        <v>30</v>
      </c>
      <c r="B57" s="84"/>
      <c r="C57" s="85" t="s">
        <v>31</v>
      </c>
      <c r="D57" s="84"/>
    </row>
    <row r="58" spans="1:6" ht="16.5" customHeight="1">
      <c r="A58" s="42" t="s">
        <v>39</v>
      </c>
      <c r="B58" s="37">
        <v>2210</v>
      </c>
      <c r="C58" s="110"/>
      <c r="D58" s="110"/>
    </row>
    <row r="59" spans="1:6" ht="16.5" customHeight="1">
      <c r="A59" s="42" t="s">
        <v>33</v>
      </c>
      <c r="B59" s="37">
        <v>2210</v>
      </c>
      <c r="C59" s="108"/>
      <c r="D59" s="109"/>
    </row>
    <row r="60" spans="1:6" ht="16.5" customHeight="1">
      <c r="A60" s="42" t="s">
        <v>36</v>
      </c>
      <c r="B60" s="37">
        <v>2210</v>
      </c>
      <c r="C60" s="108"/>
      <c r="D60" s="109"/>
    </row>
    <row r="61" spans="1:6" ht="16.5" customHeight="1">
      <c r="A61" s="42" t="s">
        <v>41</v>
      </c>
      <c r="B61" s="38" t="s">
        <v>52</v>
      </c>
      <c r="C61" s="94"/>
      <c r="D61" s="95"/>
    </row>
    <row r="62" spans="1:6" ht="16.5" customHeight="1">
      <c r="A62" s="42" t="s">
        <v>32</v>
      </c>
      <c r="B62" s="67">
        <v>2210</v>
      </c>
      <c r="C62" s="108"/>
      <c r="D62" s="109"/>
    </row>
    <row r="63" spans="1:6" ht="16.5" customHeight="1">
      <c r="A63" s="42" t="s">
        <v>34</v>
      </c>
      <c r="B63" s="67">
        <v>2210</v>
      </c>
      <c r="C63" s="108"/>
      <c r="D63" s="109"/>
    </row>
    <row r="64" spans="1:6" ht="16.5" customHeight="1">
      <c r="A64" s="42" t="s">
        <v>40</v>
      </c>
      <c r="B64" s="67">
        <v>2210</v>
      </c>
      <c r="C64" s="108"/>
      <c r="D64" s="109"/>
    </row>
    <row r="65" spans="1:6" ht="16.5" customHeight="1">
      <c r="A65" s="42" t="s">
        <v>35</v>
      </c>
      <c r="B65" s="37">
        <v>3110</v>
      </c>
      <c r="C65" s="94"/>
      <c r="D65" s="95"/>
    </row>
    <row r="66" spans="1:6" ht="16.5" customHeight="1">
      <c r="A66" s="42" t="s">
        <v>37</v>
      </c>
      <c r="B66" s="37">
        <v>2210</v>
      </c>
      <c r="C66" s="111"/>
      <c r="D66" s="112"/>
    </row>
    <row r="67" spans="1:6" ht="16.5" customHeight="1">
      <c r="A67" s="42" t="s">
        <v>38</v>
      </c>
      <c r="B67" s="37">
        <v>2210</v>
      </c>
      <c r="C67" s="111"/>
      <c r="D67" s="112"/>
    </row>
    <row r="68" spans="1:6" ht="16.5" customHeight="1">
      <c r="A68" s="42" t="s">
        <v>50</v>
      </c>
      <c r="B68" s="37">
        <v>2240</v>
      </c>
      <c r="C68" s="111"/>
      <c r="D68" s="112"/>
    </row>
    <row r="69" spans="1:6" ht="16.5" customHeight="1">
      <c r="A69" s="42" t="s">
        <v>42</v>
      </c>
      <c r="B69" s="37">
        <v>2230</v>
      </c>
      <c r="C69" s="103">
        <v>2132.9</v>
      </c>
      <c r="D69" s="104"/>
      <c r="E69" s="56"/>
      <c r="F69" s="56"/>
    </row>
    <row r="70" spans="1:6" ht="18.75">
      <c r="A70" s="42" t="s">
        <v>49</v>
      </c>
      <c r="B70" s="37">
        <v>2210</v>
      </c>
      <c r="C70" s="103"/>
      <c r="D70" s="104"/>
      <c r="E70" s="56"/>
      <c r="F70" s="56"/>
    </row>
    <row r="71" spans="1:6" ht="18.75">
      <c r="A71" s="42" t="s">
        <v>47</v>
      </c>
      <c r="B71" s="37">
        <v>2210</v>
      </c>
      <c r="C71" s="103"/>
      <c r="D71" s="104"/>
      <c r="E71" s="56"/>
      <c r="F71" s="56"/>
    </row>
    <row r="72" spans="1:6" ht="18.75">
      <c r="A72" s="42" t="s">
        <v>46</v>
      </c>
      <c r="B72" s="37">
        <v>2210</v>
      </c>
      <c r="C72" s="103"/>
      <c r="D72" s="104"/>
      <c r="E72" s="56"/>
      <c r="F72" s="56"/>
    </row>
    <row r="73" spans="1:6" ht="18.75">
      <c r="A73" s="42" t="s">
        <v>48</v>
      </c>
      <c r="B73" s="43">
        <v>2210</v>
      </c>
      <c r="C73" s="103"/>
      <c r="D73" s="104"/>
      <c r="E73" s="56"/>
      <c r="F73" s="56"/>
    </row>
    <row r="74" spans="1:6" ht="18.75">
      <c r="A74" s="92"/>
      <c r="B74" s="93"/>
      <c r="C74" s="103"/>
      <c r="D74" s="104"/>
      <c r="E74" s="56"/>
      <c r="F74" s="56"/>
    </row>
    <row r="75" spans="1:6" ht="18.75">
      <c r="A75" s="92"/>
      <c r="B75" s="93"/>
      <c r="C75" s="105">
        <f>SUM(C58:D74)</f>
        <v>2132.9</v>
      </c>
      <c r="D75" s="106"/>
      <c r="E75" s="56"/>
      <c r="F75" s="56"/>
    </row>
    <row r="77" spans="1:6" ht="34.5" hidden="1" customHeight="1">
      <c r="A77" s="89" t="s">
        <v>53</v>
      </c>
      <c r="B77" s="107"/>
      <c r="C77" s="107"/>
      <c r="D77" s="107"/>
    </row>
  </sheetData>
  <mergeCells count="33">
    <mergeCell ref="D44:E44"/>
    <mergeCell ref="D45:E45"/>
    <mergeCell ref="D49:E49"/>
    <mergeCell ref="A54:D54"/>
    <mergeCell ref="A75:B75"/>
    <mergeCell ref="C75:D75"/>
    <mergeCell ref="C70:D70"/>
    <mergeCell ref="C71:D71"/>
    <mergeCell ref="C72:D72"/>
    <mergeCell ref="C73:D73"/>
    <mergeCell ref="A74:B74"/>
    <mergeCell ref="C74:D74"/>
    <mergeCell ref="A3:D3"/>
    <mergeCell ref="A2:D2"/>
    <mergeCell ref="A5:D5"/>
    <mergeCell ref="A28:D28"/>
    <mergeCell ref="A41:D41"/>
    <mergeCell ref="A77:D77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6"/>
  <sheetViews>
    <sheetView topLeftCell="A64" workbookViewId="0">
      <selection activeCell="C67" sqref="C67:D67"/>
    </sheetView>
  </sheetViews>
  <sheetFormatPr defaultRowHeight="15"/>
  <cols>
    <col min="1" max="1" width="41.85546875" style="3" customWidth="1"/>
    <col min="2" max="2" width="9.140625" style="1" customWidth="1"/>
    <col min="3" max="3" width="17.85546875" customWidth="1"/>
    <col min="4" max="4" width="17" customWidth="1"/>
    <col min="5" max="5" width="11.42578125" hidden="1" customWidth="1"/>
    <col min="6" max="6" width="11.42578125" customWidth="1"/>
  </cols>
  <sheetData>
    <row r="2" spans="1:6" ht="60" customHeight="1">
      <c r="A2" s="87" t="s">
        <v>71</v>
      </c>
      <c r="B2" s="88"/>
      <c r="C2" s="88"/>
      <c r="D2" s="88"/>
    </row>
    <row r="3" spans="1:6" ht="62.25" customHeight="1">
      <c r="A3" s="100" t="s">
        <v>63</v>
      </c>
      <c r="B3" s="101"/>
      <c r="C3" s="101"/>
      <c r="D3" s="101"/>
    </row>
    <row r="4" spans="1:6" ht="18.75">
      <c r="A4" s="6"/>
      <c r="B4" s="7"/>
      <c r="C4" s="8"/>
      <c r="D4" s="8"/>
    </row>
    <row r="5" spans="1:6" ht="41.25" customHeight="1">
      <c r="A5" s="98" t="s">
        <v>27</v>
      </c>
      <c r="B5" s="99"/>
      <c r="C5" s="99"/>
      <c r="D5" s="99"/>
    </row>
    <row r="6" spans="1:6" s="2" customFormat="1" ht="75">
      <c r="A6" s="9" t="s">
        <v>0</v>
      </c>
      <c r="B6" s="9" t="s">
        <v>1</v>
      </c>
      <c r="C6" s="10" t="s">
        <v>24</v>
      </c>
      <c r="D6" s="10" t="s">
        <v>16</v>
      </c>
    </row>
    <row r="7" spans="1:6" s="2" customFormat="1" ht="18.75">
      <c r="A7" s="21" t="s">
        <v>23</v>
      </c>
      <c r="B7" s="16">
        <v>2111</v>
      </c>
      <c r="C7" s="58">
        <v>3578360</v>
      </c>
      <c r="D7" s="58">
        <v>1812534.46</v>
      </c>
      <c r="E7" s="25">
        <f>C7-D7</f>
        <v>1765825.54</v>
      </c>
      <c r="F7" s="25">
        <f>C7-D7</f>
        <v>1765825.54</v>
      </c>
    </row>
    <row r="8" spans="1:6" s="2" customFormat="1" ht="18.75">
      <c r="A8" s="21" t="s">
        <v>44</v>
      </c>
      <c r="B8" s="16">
        <v>2120</v>
      </c>
      <c r="C8" s="58">
        <v>787230</v>
      </c>
      <c r="D8" s="58">
        <v>401741.06</v>
      </c>
      <c r="E8" s="25">
        <f t="shared" ref="E8:E25" si="0">C8-D8</f>
        <v>385488.94</v>
      </c>
      <c r="F8" s="25">
        <f t="shared" ref="F8:F25" si="1">C8-D8</f>
        <v>385488.94</v>
      </c>
    </row>
    <row r="9" spans="1:6" ht="37.5">
      <c r="A9" s="11" t="s">
        <v>2</v>
      </c>
      <c r="B9" s="16">
        <v>2210</v>
      </c>
      <c r="C9" s="62">
        <v>110210</v>
      </c>
      <c r="D9" s="62">
        <v>52490.44</v>
      </c>
      <c r="E9" s="25">
        <f t="shared" si="0"/>
        <v>57719.56</v>
      </c>
      <c r="F9" s="25">
        <f t="shared" si="1"/>
        <v>57719.56</v>
      </c>
    </row>
    <row r="10" spans="1:6" ht="18.75">
      <c r="A10" s="11" t="s">
        <v>3</v>
      </c>
      <c r="B10" s="16">
        <v>2230</v>
      </c>
      <c r="C10" s="62">
        <v>115500</v>
      </c>
      <c r="D10" s="62">
        <v>44511.15</v>
      </c>
      <c r="E10" s="25">
        <f t="shared" si="0"/>
        <v>70988.850000000006</v>
      </c>
      <c r="F10" s="25">
        <f t="shared" si="1"/>
        <v>70988.850000000006</v>
      </c>
    </row>
    <row r="11" spans="1:6" ht="37.5">
      <c r="A11" s="11" t="s">
        <v>4</v>
      </c>
      <c r="B11" s="16">
        <v>2240</v>
      </c>
      <c r="C11" s="62">
        <v>319840</v>
      </c>
      <c r="D11" s="62">
        <v>122581.29</v>
      </c>
      <c r="E11" s="25">
        <f t="shared" si="0"/>
        <v>197258.71000000002</v>
      </c>
      <c r="F11" s="25">
        <f t="shared" si="1"/>
        <v>197258.71000000002</v>
      </c>
    </row>
    <row r="12" spans="1:6" ht="37.5">
      <c r="A12" s="42" t="s">
        <v>60</v>
      </c>
      <c r="B12" s="16">
        <v>2220</v>
      </c>
      <c r="C12" s="62"/>
      <c r="D12" s="62"/>
      <c r="E12" s="25">
        <f t="shared" si="0"/>
        <v>0</v>
      </c>
      <c r="F12" s="25">
        <f t="shared" si="1"/>
        <v>0</v>
      </c>
    </row>
    <row r="13" spans="1:6" ht="18.75">
      <c r="A13" s="11" t="s">
        <v>5</v>
      </c>
      <c r="B13" s="16">
        <v>2271</v>
      </c>
      <c r="C13" s="62"/>
      <c r="D13" s="62"/>
      <c r="E13" s="25">
        <f t="shared" si="0"/>
        <v>0</v>
      </c>
      <c r="F13" s="25">
        <f t="shared" si="1"/>
        <v>0</v>
      </c>
    </row>
    <row r="14" spans="1:6" ht="37.5">
      <c r="A14" s="11" t="s">
        <v>6</v>
      </c>
      <c r="B14" s="16">
        <v>2272</v>
      </c>
      <c r="C14" s="62">
        <v>7960</v>
      </c>
      <c r="D14" s="62">
        <v>3469.7</v>
      </c>
      <c r="E14" s="25">
        <f t="shared" si="0"/>
        <v>4490.3</v>
      </c>
      <c r="F14" s="25">
        <f t="shared" si="1"/>
        <v>4490.3</v>
      </c>
    </row>
    <row r="15" spans="1:6" ht="18.75">
      <c r="A15" s="11" t="s">
        <v>7</v>
      </c>
      <c r="B15" s="16">
        <v>2273</v>
      </c>
      <c r="C15" s="62">
        <v>73840</v>
      </c>
      <c r="D15" s="62">
        <v>32936.51</v>
      </c>
      <c r="E15" s="25">
        <f t="shared" si="0"/>
        <v>40903.49</v>
      </c>
      <c r="F15" s="25">
        <f t="shared" si="1"/>
        <v>40903.49</v>
      </c>
    </row>
    <row r="16" spans="1:6" ht="18.75">
      <c r="A16" s="11" t="s">
        <v>8</v>
      </c>
      <c r="B16" s="16">
        <v>2274</v>
      </c>
      <c r="C16" s="62">
        <v>454960</v>
      </c>
      <c r="D16" s="62">
        <v>172350.58</v>
      </c>
      <c r="E16" s="25">
        <f t="shared" si="0"/>
        <v>282609.42000000004</v>
      </c>
      <c r="F16" s="25">
        <f t="shared" si="1"/>
        <v>282609.42000000004</v>
      </c>
    </row>
    <row r="17" spans="1:9" ht="18.75">
      <c r="A17" s="11" t="s">
        <v>9</v>
      </c>
      <c r="B17" s="16">
        <v>2275</v>
      </c>
      <c r="C17" s="62">
        <v>100</v>
      </c>
      <c r="D17" s="62">
        <v>37.5</v>
      </c>
      <c r="E17" s="25">
        <f t="shared" si="0"/>
        <v>62.5</v>
      </c>
      <c r="F17" s="25">
        <f t="shared" si="1"/>
        <v>62.5</v>
      </c>
    </row>
    <row r="18" spans="1:9" ht="33" customHeight="1">
      <c r="A18" s="11" t="s">
        <v>10</v>
      </c>
      <c r="B18" s="16">
        <v>2282</v>
      </c>
      <c r="C18" s="62">
        <v>2890</v>
      </c>
      <c r="D18" s="62"/>
      <c r="E18" s="25">
        <f t="shared" si="0"/>
        <v>2890</v>
      </c>
      <c r="F18" s="25">
        <f t="shared" si="1"/>
        <v>2890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62">
        <v>800</v>
      </c>
      <c r="D20" s="62">
        <v>381.97</v>
      </c>
      <c r="E20" s="25">
        <f t="shared" si="0"/>
        <v>418.03</v>
      </c>
      <c r="F20" s="25">
        <f t="shared" si="1"/>
        <v>418.03</v>
      </c>
    </row>
    <row r="21" spans="1:9" ht="36.75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  <c r="I22" t="s">
        <v>18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11" t="s">
        <v>12</v>
      </c>
      <c r="B25" s="17"/>
      <c r="C25" s="65">
        <f>SUM(C7:C24)</f>
        <v>5451690</v>
      </c>
      <c r="D25" s="66">
        <f>SUM(D7:D24)</f>
        <v>2643034.66</v>
      </c>
      <c r="E25" s="25">
        <f t="shared" si="0"/>
        <v>2808655.34</v>
      </c>
      <c r="F25" s="25">
        <f t="shared" si="1"/>
        <v>2808655.34</v>
      </c>
    </row>
    <row r="26" spans="1:9">
      <c r="C26" s="4"/>
      <c r="D26" s="4"/>
    </row>
    <row r="27" spans="1:9" ht="30.75" customHeight="1">
      <c r="A27" s="87" t="s">
        <v>28</v>
      </c>
      <c r="B27" s="91"/>
      <c r="C27" s="91"/>
      <c r="D27" s="91"/>
    </row>
    <row r="28" spans="1:9">
      <c r="D28" s="28"/>
    </row>
    <row r="29" spans="1:9" ht="75">
      <c r="A29" s="15" t="s">
        <v>0</v>
      </c>
      <c r="B29" s="15" t="s">
        <v>1</v>
      </c>
      <c r="C29" s="10" t="s">
        <v>24</v>
      </c>
      <c r="D29" s="10" t="s">
        <v>17</v>
      </c>
    </row>
    <row r="30" spans="1:9" ht="37.5">
      <c r="A30" s="11" t="s">
        <v>2</v>
      </c>
      <c r="B30" s="17">
        <v>2210</v>
      </c>
      <c r="C30" s="39"/>
      <c r="D30" s="39"/>
      <c r="F30" s="25"/>
    </row>
    <row r="31" spans="1:9" ht="18.75">
      <c r="A31" s="12" t="s">
        <v>3</v>
      </c>
      <c r="B31" s="17">
        <v>2230</v>
      </c>
      <c r="C31" s="54"/>
      <c r="D31" s="52"/>
      <c r="F31" s="25"/>
    </row>
    <row r="32" spans="1:9" ht="18.75" hidden="1">
      <c r="A32" s="12" t="s">
        <v>4</v>
      </c>
      <c r="B32" s="17">
        <v>2240</v>
      </c>
      <c r="C32" s="52"/>
      <c r="D32" s="52"/>
      <c r="F32" s="25"/>
    </row>
    <row r="33" spans="1:6" ht="18.75" hidden="1">
      <c r="A33" s="42" t="s">
        <v>9</v>
      </c>
      <c r="B33" s="17">
        <v>2275</v>
      </c>
      <c r="C33" s="52"/>
      <c r="D33" s="52"/>
      <c r="F33" s="25"/>
    </row>
    <row r="34" spans="1:6" ht="18.75" hidden="1">
      <c r="A34" s="11" t="s">
        <v>14</v>
      </c>
      <c r="B34" s="17">
        <v>2800</v>
      </c>
      <c r="C34" s="20"/>
      <c r="D34" s="52"/>
      <c r="F34" s="25"/>
    </row>
    <row r="35" spans="1:6" ht="56.25" hidden="1">
      <c r="A35" s="11" t="s">
        <v>11</v>
      </c>
      <c r="B35" s="17">
        <v>3110</v>
      </c>
      <c r="C35" s="20"/>
      <c r="D35" s="52"/>
      <c r="F35" s="25"/>
    </row>
    <row r="36" spans="1:6" ht="18.75" hidden="1">
      <c r="A36" s="18" t="s">
        <v>15</v>
      </c>
      <c r="B36" s="19">
        <v>3132</v>
      </c>
      <c r="C36" s="20"/>
      <c r="D36" s="20"/>
      <c r="F36" s="25"/>
    </row>
    <row r="37" spans="1:6" ht="18.75">
      <c r="A37" s="11" t="s">
        <v>12</v>
      </c>
      <c r="B37" s="17"/>
      <c r="C37" s="53">
        <f>SUM(C30:C36)</f>
        <v>0</v>
      </c>
      <c r="D37" s="53">
        <f>SUM(D30:D36)</f>
        <v>0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89" t="s">
        <v>29</v>
      </c>
      <c r="B40" s="107"/>
      <c r="C40" s="107"/>
      <c r="D40" s="10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24</v>
      </c>
      <c r="D42" s="10" t="s">
        <v>17</v>
      </c>
    </row>
    <row r="43" spans="1:6" ht="37.5">
      <c r="A43" s="11" t="s">
        <v>2</v>
      </c>
      <c r="B43" s="17">
        <v>2210</v>
      </c>
      <c r="C43" s="39"/>
      <c r="D43" s="39"/>
      <c r="F43" s="25"/>
    </row>
    <row r="44" spans="1:6" ht="18.75">
      <c r="A44" s="12" t="s">
        <v>3</v>
      </c>
      <c r="B44" s="17">
        <v>2230</v>
      </c>
      <c r="C44" s="52">
        <v>1587.5</v>
      </c>
      <c r="D44" s="52">
        <v>1587.5</v>
      </c>
      <c r="F44" s="25"/>
    </row>
    <row r="45" spans="1:6" ht="18.75">
      <c r="A45" s="12" t="s">
        <v>4</v>
      </c>
      <c r="B45" s="17">
        <v>2240</v>
      </c>
      <c r="C45" s="52"/>
      <c r="D45" s="52"/>
      <c r="F45" s="25"/>
    </row>
    <row r="46" spans="1:6" ht="18.75">
      <c r="A46" s="12" t="s">
        <v>9</v>
      </c>
      <c r="B46" s="17">
        <v>2275</v>
      </c>
      <c r="C46" s="52"/>
      <c r="D46" s="52"/>
      <c r="F46" s="25"/>
    </row>
    <row r="47" spans="1:6" ht="18.75">
      <c r="A47" s="11" t="s">
        <v>14</v>
      </c>
      <c r="B47" s="17">
        <v>2800</v>
      </c>
      <c r="C47" s="52"/>
      <c r="D47" s="52"/>
      <c r="F47" s="25"/>
    </row>
    <row r="48" spans="1:6" ht="56.25">
      <c r="A48" s="11" t="s">
        <v>11</v>
      </c>
      <c r="B48" s="17">
        <v>3110</v>
      </c>
      <c r="C48" s="52"/>
      <c r="D48" s="52"/>
      <c r="F48" s="25"/>
    </row>
    <row r="49" spans="1:6" ht="18.75">
      <c r="A49" s="18" t="s">
        <v>15</v>
      </c>
      <c r="B49" s="19">
        <v>3132</v>
      </c>
      <c r="C49" s="20"/>
      <c r="D49" s="20"/>
      <c r="F49" s="25"/>
    </row>
    <row r="50" spans="1:6" ht="18.75">
      <c r="A50" s="11" t="s">
        <v>12</v>
      </c>
      <c r="B50" s="17"/>
      <c r="C50" s="53">
        <f>C43+C44+C47+C48+C49</f>
        <v>1587.5</v>
      </c>
      <c r="D50" s="53">
        <f>D43+D44+D47+D48+D49</f>
        <v>1587.5</v>
      </c>
      <c r="F50" s="25"/>
    </row>
    <row r="51" spans="1:6" ht="18.75">
      <c r="A51" s="45"/>
      <c r="B51" s="46"/>
      <c r="C51" s="47"/>
      <c r="D51" s="47"/>
      <c r="F51" s="25"/>
    </row>
    <row r="52" spans="1:6" ht="18.75">
      <c r="A52" s="45"/>
      <c r="B52" s="46"/>
      <c r="C52" s="47"/>
      <c r="D52" s="47"/>
      <c r="F52" s="25"/>
    </row>
    <row r="54" spans="1:6" ht="51" customHeight="1">
      <c r="A54" s="89" t="s">
        <v>59</v>
      </c>
      <c r="B54" s="90"/>
      <c r="C54" s="90"/>
      <c r="D54" s="90"/>
    </row>
    <row r="55" spans="1:6" ht="17.25" customHeight="1">
      <c r="A55" s="89"/>
      <c r="B55" s="107"/>
      <c r="C55" s="107"/>
      <c r="D55" s="107"/>
    </row>
    <row r="57" spans="1:6" ht="18.75">
      <c r="A57" s="83" t="s">
        <v>30</v>
      </c>
      <c r="B57" s="84"/>
      <c r="C57" s="85" t="s">
        <v>31</v>
      </c>
      <c r="D57" s="84"/>
    </row>
    <row r="58" spans="1:6" ht="18.75">
      <c r="A58" s="42" t="s">
        <v>39</v>
      </c>
      <c r="B58" s="37">
        <v>2210</v>
      </c>
      <c r="C58" s="110"/>
      <c r="D58" s="110"/>
    </row>
    <row r="59" spans="1:6" ht="18.75">
      <c r="A59" s="42" t="s">
        <v>33</v>
      </c>
      <c r="B59" s="37">
        <v>2210</v>
      </c>
      <c r="C59" s="108"/>
      <c r="D59" s="109"/>
    </row>
    <row r="60" spans="1:6" ht="18.75">
      <c r="A60" s="42" t="s">
        <v>36</v>
      </c>
      <c r="B60" s="37">
        <v>2210</v>
      </c>
      <c r="C60" s="94"/>
      <c r="D60" s="95"/>
    </row>
    <row r="61" spans="1:6" ht="18.75">
      <c r="A61" s="42" t="s">
        <v>41</v>
      </c>
      <c r="B61" s="38">
        <v>3110.221</v>
      </c>
      <c r="C61" s="111"/>
      <c r="D61" s="112"/>
    </row>
    <row r="62" spans="1:6" ht="18.75">
      <c r="A62" s="42" t="s">
        <v>32</v>
      </c>
      <c r="B62" s="37">
        <v>2210</v>
      </c>
      <c r="C62" s="111"/>
      <c r="D62" s="112"/>
    </row>
    <row r="63" spans="1:6" ht="18.75">
      <c r="A63" s="42" t="s">
        <v>34</v>
      </c>
      <c r="B63" s="37">
        <v>2210</v>
      </c>
      <c r="C63" s="111"/>
      <c r="D63" s="112"/>
    </row>
    <row r="64" spans="1:6" ht="18.75">
      <c r="A64" s="42" t="s">
        <v>40</v>
      </c>
      <c r="B64" s="37">
        <v>2210</v>
      </c>
      <c r="C64" s="111"/>
      <c r="D64" s="112"/>
    </row>
    <row r="65" spans="1:4" ht="18.75">
      <c r="A65" s="42" t="s">
        <v>35</v>
      </c>
      <c r="B65" s="37">
        <v>3110</v>
      </c>
      <c r="C65" s="94"/>
      <c r="D65" s="95"/>
    </row>
    <row r="66" spans="1:4" ht="18.75">
      <c r="A66" s="42" t="s">
        <v>37</v>
      </c>
      <c r="B66" s="37">
        <v>2210</v>
      </c>
      <c r="C66" s="111"/>
      <c r="D66" s="112"/>
    </row>
    <row r="67" spans="1:4" ht="18.75">
      <c r="A67" s="42" t="s">
        <v>38</v>
      </c>
      <c r="B67" s="37">
        <v>2210</v>
      </c>
      <c r="C67" s="111"/>
      <c r="D67" s="112"/>
    </row>
    <row r="68" spans="1:4" ht="18.75">
      <c r="A68" s="42" t="s">
        <v>50</v>
      </c>
      <c r="B68" s="37">
        <v>2240</v>
      </c>
      <c r="C68" s="111"/>
      <c r="D68" s="112"/>
    </row>
    <row r="69" spans="1:4" ht="18.75">
      <c r="A69" s="42" t="s">
        <v>42</v>
      </c>
      <c r="B69" s="37">
        <v>2230</v>
      </c>
      <c r="C69" s="103">
        <v>1587.5</v>
      </c>
      <c r="D69" s="104"/>
    </row>
    <row r="70" spans="1:4" ht="18.75">
      <c r="A70" s="42" t="s">
        <v>49</v>
      </c>
      <c r="B70" s="37">
        <v>2210</v>
      </c>
      <c r="C70" s="103"/>
      <c r="D70" s="104"/>
    </row>
    <row r="71" spans="1:4" ht="18.75">
      <c r="A71" s="42" t="s">
        <v>47</v>
      </c>
      <c r="B71" s="37">
        <v>2210</v>
      </c>
      <c r="C71" s="103"/>
      <c r="D71" s="104"/>
    </row>
    <row r="72" spans="1:4" ht="18.75">
      <c r="A72" s="42" t="s">
        <v>46</v>
      </c>
      <c r="B72" s="37">
        <v>2210</v>
      </c>
      <c r="C72" s="103"/>
      <c r="D72" s="104"/>
    </row>
    <row r="73" spans="1:4" ht="18.75">
      <c r="A73" s="42" t="s">
        <v>48</v>
      </c>
      <c r="B73" s="43">
        <v>2210</v>
      </c>
      <c r="C73" s="103"/>
      <c r="D73" s="104"/>
    </row>
    <row r="74" spans="1:4" ht="18.75">
      <c r="A74" s="92"/>
      <c r="B74" s="93"/>
      <c r="C74" s="103"/>
      <c r="D74" s="104"/>
    </row>
    <row r="75" spans="1:4" ht="18.75">
      <c r="A75" s="92"/>
      <c r="B75" s="93"/>
      <c r="C75" s="105">
        <f>SUM(C58:D74)</f>
        <v>1587.5</v>
      </c>
      <c r="D75" s="106"/>
    </row>
    <row r="76" spans="1:4">
      <c r="C76" s="56"/>
      <c r="D76" s="56"/>
    </row>
  </sheetData>
  <mergeCells count="29"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9"/>
  <sheetViews>
    <sheetView topLeftCell="A58" workbookViewId="0">
      <selection activeCell="D40" sqref="D40"/>
    </sheetView>
  </sheetViews>
  <sheetFormatPr defaultRowHeight="15"/>
  <cols>
    <col min="1" max="1" width="40.85546875" style="3" customWidth="1"/>
    <col min="2" max="2" width="8.7109375" style="1" customWidth="1"/>
    <col min="3" max="3" width="17.85546875" customWidth="1"/>
    <col min="4" max="4" width="15" customWidth="1"/>
    <col min="5" max="5" width="10.7109375" hidden="1" customWidth="1"/>
    <col min="6" max="6" width="11.140625" customWidth="1"/>
  </cols>
  <sheetData>
    <row r="2" spans="1:6" ht="56.25" customHeight="1">
      <c r="A2" s="87" t="s">
        <v>71</v>
      </c>
      <c r="B2" s="88"/>
      <c r="C2" s="88"/>
      <c r="D2" s="88"/>
    </row>
    <row r="3" spans="1:6" ht="58.5" customHeight="1">
      <c r="A3" s="100" t="s">
        <v>64</v>
      </c>
      <c r="B3" s="101"/>
      <c r="C3" s="101"/>
      <c r="D3" s="101"/>
    </row>
    <row r="4" spans="1:6" ht="18.75">
      <c r="A4" s="6"/>
      <c r="B4" s="7"/>
      <c r="C4" s="8"/>
      <c r="D4" s="8"/>
    </row>
    <row r="5" spans="1:6" ht="45.75" customHeight="1">
      <c r="A5" s="98" t="s">
        <v>27</v>
      </c>
      <c r="B5" s="99"/>
      <c r="C5" s="99"/>
      <c r="D5" s="99"/>
    </row>
    <row r="6" spans="1:6" s="2" customFormat="1" ht="75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6" s="2" customFormat="1" ht="18.75">
      <c r="A7" s="21" t="s">
        <v>23</v>
      </c>
      <c r="B7" s="16">
        <v>2111</v>
      </c>
      <c r="C7" s="58">
        <v>5482780</v>
      </c>
      <c r="D7" s="58">
        <v>2764480.64</v>
      </c>
      <c r="E7" s="25">
        <f>C7-D7</f>
        <v>2718299.36</v>
      </c>
      <c r="F7" s="25">
        <f>C7-D7</f>
        <v>2718299.36</v>
      </c>
    </row>
    <row r="8" spans="1:6" s="2" customFormat="1" ht="18.75">
      <c r="A8" s="21" t="s">
        <v>44</v>
      </c>
      <c r="B8" s="16">
        <v>2120</v>
      </c>
      <c r="C8" s="58">
        <v>1206210</v>
      </c>
      <c r="D8" s="58">
        <v>625625.82999999996</v>
      </c>
      <c r="E8" s="25">
        <f t="shared" ref="E8:E25" si="0">C8-D8</f>
        <v>580584.17000000004</v>
      </c>
      <c r="F8" s="25">
        <f t="shared" ref="F8:F25" si="1">C8-D8</f>
        <v>580584.17000000004</v>
      </c>
    </row>
    <row r="9" spans="1:6" ht="37.5">
      <c r="A9" s="11" t="s">
        <v>2</v>
      </c>
      <c r="B9" s="16">
        <v>2210</v>
      </c>
      <c r="C9" s="62">
        <v>85970</v>
      </c>
      <c r="D9" s="62">
        <v>80499.86</v>
      </c>
      <c r="E9" s="25">
        <f t="shared" si="0"/>
        <v>5470.1399999999994</v>
      </c>
      <c r="F9" s="25">
        <f t="shared" si="1"/>
        <v>5470.1399999999994</v>
      </c>
    </row>
    <row r="10" spans="1:6" ht="18.75">
      <c r="A10" s="11" t="s">
        <v>3</v>
      </c>
      <c r="B10" s="16">
        <v>2230</v>
      </c>
      <c r="C10" s="62">
        <v>239750</v>
      </c>
      <c r="D10" s="62">
        <v>100678.09</v>
      </c>
      <c r="E10" s="25">
        <f t="shared" si="0"/>
        <v>139071.91</v>
      </c>
      <c r="F10" s="25">
        <f t="shared" si="1"/>
        <v>139071.91</v>
      </c>
    </row>
    <row r="11" spans="1:6" ht="37.5">
      <c r="A11" s="11" t="s">
        <v>4</v>
      </c>
      <c r="B11" s="16">
        <v>2240</v>
      </c>
      <c r="C11" s="62">
        <v>463810.38</v>
      </c>
      <c r="D11" s="62">
        <v>100049.93</v>
      </c>
      <c r="E11" s="25">
        <f t="shared" si="0"/>
        <v>363760.45</v>
      </c>
      <c r="F11" s="25">
        <f t="shared" si="1"/>
        <v>363760.45</v>
      </c>
    </row>
    <row r="12" spans="1:6" ht="37.5">
      <c r="A12" s="18" t="s">
        <v>60</v>
      </c>
      <c r="B12" s="16">
        <v>2220</v>
      </c>
      <c r="C12" s="62"/>
      <c r="D12" s="62"/>
      <c r="E12" s="25">
        <f t="shared" si="0"/>
        <v>0</v>
      </c>
      <c r="F12" s="25">
        <f t="shared" si="1"/>
        <v>0</v>
      </c>
    </row>
    <row r="13" spans="1:6" ht="18.75">
      <c r="A13" s="11" t="s">
        <v>5</v>
      </c>
      <c r="B13" s="16">
        <v>2271</v>
      </c>
      <c r="C13" s="62"/>
      <c r="D13" s="62"/>
      <c r="E13" s="25">
        <f t="shared" si="0"/>
        <v>0</v>
      </c>
      <c r="F13" s="25">
        <f t="shared" si="1"/>
        <v>0</v>
      </c>
    </row>
    <row r="14" spans="1:6" ht="37.5">
      <c r="A14" s="11" t="s">
        <v>6</v>
      </c>
      <c r="B14" s="16">
        <v>2272</v>
      </c>
      <c r="C14" s="62">
        <v>4720</v>
      </c>
      <c r="D14" s="62">
        <v>3499.2</v>
      </c>
      <c r="E14" s="25">
        <f t="shared" si="0"/>
        <v>1220.8000000000002</v>
      </c>
      <c r="F14" s="25">
        <f t="shared" si="1"/>
        <v>1220.8000000000002</v>
      </c>
    </row>
    <row r="15" spans="1:6" ht="18.75">
      <c r="A15" s="11" t="s">
        <v>7</v>
      </c>
      <c r="B15" s="16">
        <v>2273</v>
      </c>
      <c r="C15" s="62">
        <v>85200</v>
      </c>
      <c r="D15" s="62">
        <v>50160.98</v>
      </c>
      <c r="E15" s="25">
        <f t="shared" si="0"/>
        <v>35039.019999999997</v>
      </c>
      <c r="F15" s="25">
        <f t="shared" si="1"/>
        <v>35039.019999999997</v>
      </c>
    </row>
    <row r="16" spans="1:6" ht="18.75">
      <c r="A16" s="11" t="s">
        <v>8</v>
      </c>
      <c r="B16" s="16">
        <v>2274</v>
      </c>
      <c r="C16" s="62">
        <v>300</v>
      </c>
      <c r="D16" s="62">
        <v>251.23</v>
      </c>
      <c r="E16" s="25">
        <f t="shared" si="0"/>
        <v>48.77000000000001</v>
      </c>
      <c r="F16" s="25">
        <f t="shared" si="1"/>
        <v>48.77000000000001</v>
      </c>
    </row>
    <row r="17" spans="1:9" ht="18.75">
      <c r="A17" s="11" t="s">
        <v>9</v>
      </c>
      <c r="B17" s="16">
        <v>2275</v>
      </c>
      <c r="C17" s="62">
        <v>602750</v>
      </c>
      <c r="D17" s="62">
        <v>23837.5</v>
      </c>
      <c r="E17" s="25">
        <f t="shared" si="0"/>
        <v>578912.5</v>
      </c>
      <c r="F17" s="25">
        <f t="shared" si="1"/>
        <v>578912.5</v>
      </c>
    </row>
    <row r="18" spans="1:9" ht="33" customHeight="1">
      <c r="A18" s="11" t="s">
        <v>10</v>
      </c>
      <c r="B18" s="16">
        <v>2282</v>
      </c>
      <c r="C18" s="62">
        <v>2450</v>
      </c>
      <c r="D18" s="62"/>
      <c r="E18" s="25">
        <f t="shared" si="0"/>
        <v>2450</v>
      </c>
      <c r="F18" s="25">
        <f t="shared" si="1"/>
        <v>2450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22.5" customHeight="1">
      <c r="A20" s="11" t="s">
        <v>14</v>
      </c>
      <c r="B20" s="16">
        <v>2800</v>
      </c>
      <c r="C20" s="62">
        <v>21200</v>
      </c>
      <c r="D20" s="62">
        <v>10302.75</v>
      </c>
      <c r="E20" s="25">
        <f t="shared" si="0"/>
        <v>10897.25</v>
      </c>
      <c r="F20" s="25">
        <f t="shared" si="1"/>
        <v>10897.25</v>
      </c>
    </row>
    <row r="21" spans="1:9" ht="36.75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  <c r="I22" t="s">
        <v>18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11" t="s">
        <v>12</v>
      </c>
      <c r="B25" s="16"/>
      <c r="C25" s="65">
        <f>SUM(C7:C24)</f>
        <v>8195140.3799999999</v>
      </c>
      <c r="D25" s="65">
        <f>D7+D8+D9+D10+D11+D12+D14+D15+D17+D18+D20+D21+D16</f>
        <v>3759386.0100000002</v>
      </c>
      <c r="E25" s="25">
        <f t="shared" si="0"/>
        <v>4435754.3699999992</v>
      </c>
      <c r="F25" s="25">
        <f t="shared" si="1"/>
        <v>4435754.3699999992</v>
      </c>
    </row>
    <row r="26" spans="1:9">
      <c r="C26" s="59"/>
      <c r="D26" s="59"/>
    </row>
    <row r="27" spans="1:9" ht="18.75">
      <c r="A27" s="23"/>
      <c r="B27" s="24"/>
      <c r="C27" s="24"/>
      <c r="D27" s="8"/>
    </row>
    <row r="28" spans="1:9" ht="33" customHeight="1">
      <c r="A28" s="87" t="s">
        <v>28</v>
      </c>
      <c r="B28" s="91"/>
      <c r="C28" s="91"/>
      <c r="D28" s="91"/>
    </row>
    <row r="29" spans="1:9" ht="18.75">
      <c r="A29" s="26"/>
      <c r="B29" s="27"/>
      <c r="C29" s="27"/>
      <c r="D29" s="28"/>
    </row>
    <row r="30" spans="1:9" ht="75">
      <c r="A30" s="15" t="s">
        <v>0</v>
      </c>
      <c r="B30" s="15" t="s">
        <v>1</v>
      </c>
      <c r="C30" s="10"/>
      <c r="D30" s="10" t="s">
        <v>17</v>
      </c>
    </row>
    <row r="31" spans="1:9" ht="37.5">
      <c r="A31" s="11" t="s">
        <v>2</v>
      </c>
      <c r="B31" s="17">
        <v>2210</v>
      </c>
      <c r="C31" s="52">
        <v>1000</v>
      </c>
      <c r="D31" s="52">
        <v>1000</v>
      </c>
      <c r="F31" s="25"/>
    </row>
    <row r="32" spans="1:9" ht="18.75">
      <c r="A32" s="12" t="s">
        <v>3</v>
      </c>
      <c r="B32" s="17">
        <v>2230</v>
      </c>
      <c r="C32" s="52"/>
      <c r="D32" s="52"/>
      <c r="F32" s="25"/>
    </row>
    <row r="33" spans="1:6" ht="18.75">
      <c r="A33" s="12" t="s">
        <v>4</v>
      </c>
      <c r="B33" s="17">
        <v>2240</v>
      </c>
      <c r="C33" s="52"/>
      <c r="D33" s="52"/>
      <c r="F33" s="25"/>
    </row>
    <row r="34" spans="1:6" ht="18.75" hidden="1">
      <c r="A34" s="12" t="s">
        <v>9</v>
      </c>
      <c r="B34" s="17">
        <v>2275</v>
      </c>
      <c r="C34" s="39"/>
      <c r="D34" s="39"/>
      <c r="F34" s="25"/>
    </row>
    <row r="35" spans="1:6" ht="18.75" hidden="1">
      <c r="A35" s="11" t="s">
        <v>14</v>
      </c>
      <c r="B35" s="17">
        <v>2800</v>
      </c>
      <c r="C35" s="39"/>
      <c r="D35" s="13"/>
      <c r="F35" s="25"/>
    </row>
    <row r="36" spans="1:6" ht="56.25" hidden="1">
      <c r="A36" s="11" t="s">
        <v>11</v>
      </c>
      <c r="B36" s="17">
        <v>3110</v>
      </c>
      <c r="C36" s="13"/>
      <c r="D36" s="13"/>
      <c r="F36" s="25"/>
    </row>
    <row r="37" spans="1:6" ht="18.75" hidden="1">
      <c r="A37" s="18" t="s">
        <v>15</v>
      </c>
      <c r="B37" s="19">
        <v>3132</v>
      </c>
      <c r="C37" s="20"/>
      <c r="D37" s="20"/>
      <c r="F37" s="25"/>
    </row>
    <row r="38" spans="1:6" ht="18.75">
      <c r="A38" s="42" t="s">
        <v>9</v>
      </c>
      <c r="B38" s="19">
        <v>2275</v>
      </c>
      <c r="C38" s="20">
        <v>8</v>
      </c>
      <c r="D38" s="20">
        <v>8</v>
      </c>
      <c r="F38" s="25"/>
    </row>
    <row r="39" spans="1:6" ht="18.75">
      <c r="A39" s="11" t="s">
        <v>12</v>
      </c>
      <c r="B39" s="17"/>
      <c r="C39" s="14">
        <f>SUM(C31:C38)</f>
        <v>1008</v>
      </c>
      <c r="D39" s="14">
        <f>SUM(D31:D38)</f>
        <v>1008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3.75" customHeight="1">
      <c r="A42" s="89" t="s">
        <v>29</v>
      </c>
      <c r="B42" s="107"/>
      <c r="C42" s="107"/>
      <c r="D42" s="107"/>
    </row>
    <row r="43" spans="1:6">
      <c r="A43" s="1"/>
      <c r="B43" s="5"/>
      <c r="C43" s="4"/>
      <c r="D43" s="4"/>
    </row>
    <row r="44" spans="1:6" ht="75">
      <c r="A44" s="15" t="s">
        <v>0</v>
      </c>
      <c r="B44" s="15" t="s">
        <v>1</v>
      </c>
      <c r="C44" s="10" t="s">
        <v>24</v>
      </c>
      <c r="D44" s="10" t="s">
        <v>17</v>
      </c>
    </row>
    <row r="45" spans="1:6" ht="37.5">
      <c r="A45" s="11" t="s">
        <v>2</v>
      </c>
      <c r="B45" s="17">
        <v>2210</v>
      </c>
      <c r="C45" s="52"/>
      <c r="D45" s="52"/>
      <c r="F45" s="25"/>
    </row>
    <row r="46" spans="1:6" ht="18.75">
      <c r="A46" s="12" t="s">
        <v>3</v>
      </c>
      <c r="B46" s="17">
        <v>2230</v>
      </c>
      <c r="C46" s="52">
        <v>3680.05</v>
      </c>
      <c r="D46" s="52">
        <v>3680.05</v>
      </c>
      <c r="F46" s="25"/>
    </row>
    <row r="47" spans="1:6" ht="18.75" hidden="1">
      <c r="A47" s="12" t="s">
        <v>4</v>
      </c>
      <c r="B47" s="17">
        <v>2240</v>
      </c>
      <c r="C47" s="52"/>
      <c r="D47" s="52"/>
      <c r="F47" s="25"/>
    </row>
    <row r="48" spans="1:6" ht="18.75" hidden="1">
      <c r="A48" s="12" t="s">
        <v>9</v>
      </c>
      <c r="B48" s="17">
        <v>2275</v>
      </c>
      <c r="C48" s="52"/>
      <c r="D48" s="52"/>
      <c r="F48" s="25"/>
    </row>
    <row r="49" spans="1:6" ht="18.75" hidden="1">
      <c r="A49" s="11" t="s">
        <v>14</v>
      </c>
      <c r="B49" s="17">
        <v>2800</v>
      </c>
      <c r="C49" s="52"/>
      <c r="D49" s="52"/>
      <c r="F49" s="25"/>
    </row>
    <row r="50" spans="1:6" ht="56.25" hidden="1">
      <c r="A50" s="11" t="s">
        <v>11</v>
      </c>
      <c r="B50" s="17">
        <v>3110</v>
      </c>
      <c r="C50" s="52"/>
      <c r="D50" s="52"/>
      <c r="F50" s="25"/>
    </row>
    <row r="51" spans="1:6" ht="18.75" hidden="1">
      <c r="A51" s="18" t="s">
        <v>15</v>
      </c>
      <c r="B51" s="19">
        <v>3132</v>
      </c>
      <c r="C51" s="20"/>
      <c r="D51" s="20"/>
      <c r="F51" s="25"/>
    </row>
    <row r="52" spans="1:6" ht="18.75">
      <c r="A52" s="42" t="s">
        <v>9</v>
      </c>
      <c r="B52" s="19">
        <v>2275</v>
      </c>
      <c r="C52" s="20"/>
      <c r="D52" s="20"/>
      <c r="F52" s="25"/>
    </row>
    <row r="53" spans="1:6" ht="18.75">
      <c r="A53" s="11" t="s">
        <v>12</v>
      </c>
      <c r="B53" s="17"/>
      <c r="C53" s="53">
        <f>SUM(C45:C50)</f>
        <v>3680.05</v>
      </c>
      <c r="D53" s="53">
        <f>D45+D46+D49+D50+D51+D48+D47</f>
        <v>3680.05</v>
      </c>
      <c r="F53" s="25"/>
    </row>
    <row r="55" spans="1:6" ht="35.25" customHeight="1">
      <c r="A55" s="89"/>
      <c r="B55" s="107"/>
      <c r="C55" s="107"/>
      <c r="D55" s="107"/>
    </row>
    <row r="56" spans="1:6" ht="47.25" customHeight="1">
      <c r="A56" s="89" t="s">
        <v>58</v>
      </c>
      <c r="B56" s="90"/>
      <c r="C56" s="90"/>
      <c r="D56" s="90"/>
    </row>
    <row r="59" spans="1:6" ht="18.75">
      <c r="A59" s="83" t="s">
        <v>30</v>
      </c>
      <c r="B59" s="84"/>
      <c r="C59" s="85" t="s">
        <v>31</v>
      </c>
      <c r="D59" s="84"/>
    </row>
    <row r="60" spans="1:6" ht="18.75">
      <c r="A60" s="42" t="s">
        <v>39</v>
      </c>
      <c r="B60" s="37">
        <v>2210</v>
      </c>
      <c r="C60" s="102"/>
      <c r="D60" s="102"/>
    </row>
    <row r="61" spans="1:6" ht="18.75">
      <c r="A61" s="42" t="s">
        <v>33</v>
      </c>
      <c r="B61" s="37">
        <v>2210</v>
      </c>
      <c r="C61" s="113"/>
      <c r="D61" s="114"/>
    </row>
    <row r="62" spans="1:6" ht="18.75">
      <c r="A62" s="42" t="s">
        <v>36</v>
      </c>
      <c r="B62" s="37">
        <v>2210</v>
      </c>
      <c r="C62" s="113"/>
      <c r="D62" s="114"/>
    </row>
    <row r="63" spans="1:6" ht="18.75">
      <c r="A63" s="42" t="s">
        <v>41</v>
      </c>
      <c r="B63" s="38">
        <v>3110.221</v>
      </c>
      <c r="C63" s="113"/>
      <c r="D63" s="114"/>
    </row>
    <row r="64" spans="1:6" ht="18.75">
      <c r="A64" s="42" t="s">
        <v>32</v>
      </c>
      <c r="B64" s="37">
        <v>2210</v>
      </c>
      <c r="C64" s="113"/>
      <c r="D64" s="114"/>
    </row>
    <row r="65" spans="1:4" ht="18.75">
      <c r="A65" s="42" t="s">
        <v>34</v>
      </c>
      <c r="B65" s="37">
        <v>2210</v>
      </c>
      <c r="C65" s="113"/>
      <c r="D65" s="114"/>
    </row>
    <row r="66" spans="1:4" ht="18.75">
      <c r="A66" s="42" t="s">
        <v>40</v>
      </c>
      <c r="B66" s="37">
        <v>2210</v>
      </c>
      <c r="C66" s="103"/>
      <c r="D66" s="104"/>
    </row>
    <row r="67" spans="1:4" ht="18.75">
      <c r="A67" s="42" t="s">
        <v>35</v>
      </c>
      <c r="B67" s="37">
        <v>3110</v>
      </c>
      <c r="C67" s="103"/>
      <c r="D67" s="104"/>
    </row>
    <row r="68" spans="1:4" ht="18.75">
      <c r="A68" s="42" t="s">
        <v>37</v>
      </c>
      <c r="B68" s="37">
        <v>2210</v>
      </c>
      <c r="C68" s="103"/>
      <c r="D68" s="104"/>
    </row>
    <row r="69" spans="1:4" ht="18.75">
      <c r="A69" s="42" t="s">
        <v>38</v>
      </c>
      <c r="B69" s="37">
        <v>2210</v>
      </c>
      <c r="C69" s="103"/>
      <c r="D69" s="104"/>
    </row>
    <row r="70" spans="1:4" ht="18.75">
      <c r="A70" s="42" t="s">
        <v>50</v>
      </c>
      <c r="B70" s="37">
        <v>2240</v>
      </c>
      <c r="C70" s="103"/>
      <c r="D70" s="104"/>
    </row>
    <row r="71" spans="1:4" ht="18.75">
      <c r="A71" s="42" t="s">
        <v>42</v>
      </c>
      <c r="B71" s="37">
        <v>2230</v>
      </c>
      <c r="C71" s="103">
        <v>3680.05</v>
      </c>
      <c r="D71" s="104"/>
    </row>
    <row r="72" spans="1:4" ht="18.75">
      <c r="A72" s="42" t="s">
        <v>49</v>
      </c>
      <c r="B72" s="37">
        <v>2210</v>
      </c>
      <c r="C72" s="103"/>
      <c r="D72" s="104"/>
    </row>
    <row r="73" spans="1:4" ht="18.75">
      <c r="A73" s="42" t="s">
        <v>47</v>
      </c>
      <c r="B73" s="37">
        <v>2210</v>
      </c>
      <c r="C73" s="103"/>
      <c r="D73" s="104"/>
    </row>
    <row r="74" spans="1:4" ht="18.75">
      <c r="A74" s="42" t="s">
        <v>46</v>
      </c>
      <c r="B74" s="37">
        <v>2210</v>
      </c>
      <c r="C74" s="103"/>
      <c r="D74" s="104"/>
    </row>
    <row r="75" spans="1:4" ht="18.75">
      <c r="A75" s="42" t="s">
        <v>48</v>
      </c>
      <c r="B75" s="43">
        <v>2210</v>
      </c>
      <c r="C75" s="103"/>
      <c r="D75" s="104"/>
    </row>
    <row r="76" spans="1:4" ht="18.75">
      <c r="A76" s="92"/>
      <c r="B76" s="93"/>
      <c r="C76" s="103"/>
      <c r="D76" s="104"/>
    </row>
    <row r="77" spans="1:4" ht="18.75">
      <c r="A77" s="92"/>
      <c r="B77" s="93"/>
      <c r="C77" s="105">
        <f>SUM(C60:D75)</f>
        <v>3680.05</v>
      </c>
      <c r="D77" s="106"/>
    </row>
    <row r="78" spans="1:4">
      <c r="C78" s="56"/>
      <c r="D78" s="56"/>
    </row>
    <row r="79" spans="1:4" ht="34.5" hidden="1" customHeight="1">
      <c r="A79" s="89" t="s">
        <v>53</v>
      </c>
      <c r="B79" s="107"/>
      <c r="C79" s="107"/>
      <c r="D79" s="107"/>
    </row>
  </sheetData>
  <mergeCells count="30">
    <mergeCell ref="A56:D56"/>
    <mergeCell ref="A77:B77"/>
    <mergeCell ref="C77:D77"/>
    <mergeCell ref="C72:D72"/>
    <mergeCell ref="C73:D73"/>
    <mergeCell ref="C74:D74"/>
    <mergeCell ref="C75:D75"/>
    <mergeCell ref="A76:B76"/>
    <mergeCell ref="C76:D76"/>
    <mergeCell ref="A3:D3"/>
    <mergeCell ref="A2:D2"/>
    <mergeCell ref="A5:D5"/>
    <mergeCell ref="A28:D28"/>
    <mergeCell ref="A42:D42"/>
    <mergeCell ref="A79:D79"/>
    <mergeCell ref="A55:D55"/>
    <mergeCell ref="C65:D65"/>
    <mergeCell ref="C63:D63"/>
    <mergeCell ref="C61:D61"/>
    <mergeCell ref="C62:D62"/>
    <mergeCell ref="C64:D64"/>
    <mergeCell ref="A59:B59"/>
    <mergeCell ref="C59:D59"/>
    <mergeCell ref="C60:D60"/>
    <mergeCell ref="C66:D66"/>
    <mergeCell ref="C67:D67"/>
    <mergeCell ref="C68:D68"/>
    <mergeCell ref="C69:D69"/>
    <mergeCell ref="C70:D70"/>
    <mergeCell ref="C71:D7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topLeftCell="A61" workbookViewId="0">
      <selection activeCell="A61" sqref="A61"/>
    </sheetView>
  </sheetViews>
  <sheetFormatPr defaultRowHeight="15"/>
  <cols>
    <col min="1" max="1" width="40.85546875" style="3" customWidth="1"/>
    <col min="2" max="2" width="9.140625" style="1" customWidth="1"/>
    <col min="3" max="3" width="17.7109375" customWidth="1"/>
    <col min="4" max="4" width="16.85546875" customWidth="1"/>
    <col min="5" max="5" width="10.7109375" hidden="1" customWidth="1"/>
    <col min="6" max="6" width="11.5703125" customWidth="1"/>
  </cols>
  <sheetData>
    <row r="2" spans="1:6" ht="58.5" customHeight="1">
      <c r="A2" s="87" t="s">
        <v>71</v>
      </c>
      <c r="B2" s="88"/>
      <c r="C2" s="88"/>
      <c r="D2" s="88"/>
    </row>
    <row r="3" spans="1:6" ht="58.5" customHeight="1">
      <c r="A3" s="100" t="s">
        <v>65</v>
      </c>
      <c r="B3" s="101"/>
      <c r="C3" s="101"/>
      <c r="D3" s="101"/>
    </row>
    <row r="4" spans="1:6" ht="18.75">
      <c r="A4" s="6"/>
      <c r="B4" s="7"/>
      <c r="C4" s="8"/>
      <c r="D4" s="8"/>
    </row>
    <row r="5" spans="1:6" ht="39.75" customHeight="1">
      <c r="A5" s="98" t="s">
        <v>27</v>
      </c>
      <c r="B5" s="99"/>
      <c r="C5" s="99"/>
      <c r="D5" s="99"/>
    </row>
    <row r="6" spans="1:6" s="2" customFormat="1" ht="75.75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6" s="2" customFormat="1" ht="18.75">
      <c r="A7" s="21" t="s">
        <v>23</v>
      </c>
      <c r="B7" s="16">
        <v>2111</v>
      </c>
      <c r="C7" s="58">
        <v>4752740</v>
      </c>
      <c r="D7" s="58">
        <v>2325478.67</v>
      </c>
      <c r="E7" s="25">
        <f>C7-D7</f>
        <v>2427261.33</v>
      </c>
      <c r="F7" s="25">
        <f>C7-D7</f>
        <v>2427261.33</v>
      </c>
    </row>
    <row r="8" spans="1:6" s="2" customFormat="1" ht="18.75">
      <c r="A8" s="21" t="s">
        <v>44</v>
      </c>
      <c r="B8" s="16">
        <v>2120</v>
      </c>
      <c r="C8" s="58">
        <v>1045600</v>
      </c>
      <c r="D8" s="58">
        <v>526048.9</v>
      </c>
      <c r="E8" s="25">
        <f t="shared" ref="E8:E25" si="0">C8-D8</f>
        <v>519551.1</v>
      </c>
      <c r="F8" s="25">
        <f t="shared" ref="F8:F25" si="1">C8-D8</f>
        <v>519551.1</v>
      </c>
    </row>
    <row r="9" spans="1:6" ht="37.5">
      <c r="A9" s="11" t="s">
        <v>2</v>
      </c>
      <c r="B9" s="16">
        <v>2210</v>
      </c>
      <c r="C9" s="62">
        <v>136470</v>
      </c>
      <c r="D9" s="62">
        <v>115167.32</v>
      </c>
      <c r="E9" s="25">
        <f t="shared" si="0"/>
        <v>21302.679999999993</v>
      </c>
      <c r="F9" s="25">
        <f t="shared" si="1"/>
        <v>21302.679999999993</v>
      </c>
    </row>
    <row r="10" spans="1:6" ht="18.75">
      <c r="A10" s="11" t="s">
        <v>3</v>
      </c>
      <c r="B10" s="16">
        <v>2230</v>
      </c>
      <c r="C10" s="62">
        <v>227500</v>
      </c>
      <c r="D10" s="62">
        <v>76995.360000000001</v>
      </c>
      <c r="E10" s="25">
        <f t="shared" si="0"/>
        <v>150504.64000000001</v>
      </c>
      <c r="F10" s="25">
        <f t="shared" si="1"/>
        <v>150504.64000000001</v>
      </c>
    </row>
    <row r="11" spans="1:6" ht="37.5">
      <c r="A11" s="11" t="s">
        <v>4</v>
      </c>
      <c r="B11" s="16">
        <v>2240</v>
      </c>
      <c r="C11" s="62">
        <v>475790.38</v>
      </c>
      <c r="D11" s="62">
        <v>52394.28</v>
      </c>
      <c r="E11" s="25">
        <f t="shared" si="0"/>
        <v>423396.1</v>
      </c>
      <c r="F11" s="25">
        <f t="shared" si="1"/>
        <v>423396.1</v>
      </c>
    </row>
    <row r="12" spans="1:6" ht="37.5">
      <c r="A12" s="42" t="s">
        <v>60</v>
      </c>
      <c r="B12" s="16">
        <v>2220</v>
      </c>
      <c r="C12" s="20"/>
      <c r="D12" s="20"/>
      <c r="E12" s="25">
        <f t="shared" si="0"/>
        <v>0</v>
      </c>
      <c r="F12" s="25">
        <f t="shared" si="1"/>
        <v>0</v>
      </c>
    </row>
    <row r="13" spans="1:6" ht="18.75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7.5">
      <c r="A14" s="11" t="s">
        <v>6</v>
      </c>
      <c r="B14" s="16">
        <v>2272</v>
      </c>
      <c r="C14" s="62"/>
      <c r="D14" s="62"/>
      <c r="E14" s="25">
        <f t="shared" si="0"/>
        <v>0</v>
      </c>
      <c r="F14" s="25">
        <f t="shared" si="1"/>
        <v>0</v>
      </c>
    </row>
    <row r="15" spans="1:6" ht="18.75">
      <c r="A15" s="11" t="s">
        <v>7</v>
      </c>
      <c r="B15" s="16">
        <v>2273</v>
      </c>
      <c r="C15" s="62">
        <v>73000</v>
      </c>
      <c r="D15" s="62">
        <v>41799.699999999997</v>
      </c>
      <c r="E15" s="25">
        <f t="shared" si="0"/>
        <v>31200.300000000003</v>
      </c>
      <c r="F15" s="25">
        <f t="shared" si="1"/>
        <v>31200.300000000003</v>
      </c>
    </row>
    <row r="16" spans="1:6" ht="18.75">
      <c r="A16" s="11" t="s">
        <v>8</v>
      </c>
      <c r="B16" s="16">
        <v>2274</v>
      </c>
      <c r="C16" s="62">
        <v>300</v>
      </c>
      <c r="D16" s="62">
        <v>251.23</v>
      </c>
      <c r="E16" s="25">
        <f t="shared" si="0"/>
        <v>48.77000000000001</v>
      </c>
      <c r="F16" s="25">
        <f t="shared" si="1"/>
        <v>48.77000000000001</v>
      </c>
    </row>
    <row r="17" spans="1:9" ht="18.75">
      <c r="A17" s="11" t="s">
        <v>9</v>
      </c>
      <c r="B17" s="16">
        <v>2275</v>
      </c>
      <c r="C17" s="62">
        <v>602750</v>
      </c>
      <c r="D17" s="62">
        <v>23837.5</v>
      </c>
      <c r="E17" s="25">
        <f t="shared" si="0"/>
        <v>578912.5</v>
      </c>
      <c r="F17" s="25">
        <f t="shared" si="1"/>
        <v>578912.5</v>
      </c>
    </row>
    <row r="18" spans="1:9" ht="32.25" customHeight="1">
      <c r="A18" s="11" t="s">
        <v>10</v>
      </c>
      <c r="B18" s="16">
        <v>2282</v>
      </c>
      <c r="C18" s="62">
        <v>2450</v>
      </c>
      <c r="D18" s="62"/>
      <c r="E18" s="25">
        <f t="shared" si="0"/>
        <v>2450</v>
      </c>
      <c r="F18" s="25">
        <f t="shared" si="1"/>
        <v>2450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62">
        <v>13200</v>
      </c>
      <c r="D20" s="62">
        <v>6349.13</v>
      </c>
      <c r="E20" s="25">
        <f t="shared" si="0"/>
        <v>6850.87</v>
      </c>
      <c r="F20" s="25">
        <f t="shared" si="1"/>
        <v>6850.87</v>
      </c>
    </row>
    <row r="21" spans="1:9" ht="36.75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  <c r="I22" t="s">
        <v>18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11" t="s">
        <v>12</v>
      </c>
      <c r="B25" s="16"/>
      <c r="C25" s="65">
        <f>SUM(C7:C24)</f>
        <v>7329800.3799999999</v>
      </c>
      <c r="D25" s="65">
        <f>SUM(D7:D24)</f>
        <v>3168322.0899999994</v>
      </c>
      <c r="E25" s="25">
        <f t="shared" si="0"/>
        <v>4161478.2900000005</v>
      </c>
      <c r="F25" s="25">
        <f t="shared" si="1"/>
        <v>4161478.2900000005</v>
      </c>
    </row>
    <row r="26" spans="1:9" ht="18.75">
      <c r="A26" s="6"/>
      <c r="B26" s="22"/>
      <c r="C26" s="8"/>
      <c r="D26" s="8"/>
    </row>
    <row r="27" spans="1:9">
      <c r="C27" s="4"/>
      <c r="D27" s="4"/>
    </row>
    <row r="28" spans="1:9" ht="30" customHeight="1">
      <c r="A28" s="87" t="s">
        <v>28</v>
      </c>
      <c r="B28" s="91"/>
      <c r="C28" s="91"/>
      <c r="D28" s="91"/>
    </row>
    <row r="29" spans="1:9">
      <c r="D29" s="28"/>
    </row>
    <row r="30" spans="1:9" ht="75">
      <c r="A30" s="15" t="s">
        <v>0</v>
      </c>
      <c r="B30" s="15" t="s">
        <v>1</v>
      </c>
      <c r="C30" s="10"/>
      <c r="D30" s="10" t="s">
        <v>17</v>
      </c>
    </row>
    <row r="31" spans="1:9" ht="37.5" hidden="1">
      <c r="A31" s="11" t="s">
        <v>2</v>
      </c>
      <c r="B31" s="17">
        <v>2210</v>
      </c>
      <c r="C31" s="13">
        <v>0</v>
      </c>
      <c r="D31" s="13"/>
      <c r="F31" s="25"/>
    </row>
    <row r="32" spans="1:9" ht="37.5">
      <c r="A32" s="42" t="s">
        <v>2</v>
      </c>
      <c r="B32" s="17">
        <v>2210</v>
      </c>
      <c r="C32" s="13">
        <v>1000</v>
      </c>
      <c r="D32" s="13">
        <v>1000</v>
      </c>
      <c r="F32" s="25"/>
    </row>
    <row r="33" spans="1:6" ht="18.75">
      <c r="A33" s="42" t="s">
        <v>9</v>
      </c>
      <c r="B33" s="17">
        <v>2275</v>
      </c>
      <c r="C33" s="20">
        <v>800</v>
      </c>
      <c r="D33" s="20">
        <v>800</v>
      </c>
      <c r="F33" s="25"/>
    </row>
    <row r="34" spans="1:6" ht="18.75" hidden="1">
      <c r="A34" s="12" t="s">
        <v>4</v>
      </c>
      <c r="B34" s="17">
        <v>2240</v>
      </c>
      <c r="C34" s="20"/>
      <c r="D34" s="20"/>
      <c r="F34" s="25"/>
    </row>
    <row r="35" spans="1:6" ht="18.75" hidden="1">
      <c r="A35" s="12" t="s">
        <v>9</v>
      </c>
      <c r="B35" s="17">
        <v>2275</v>
      </c>
      <c r="C35" s="20"/>
      <c r="D35" s="20"/>
      <c r="F35" s="25"/>
    </row>
    <row r="36" spans="1:6" ht="18.75" hidden="1">
      <c r="A36" s="11" t="s">
        <v>14</v>
      </c>
      <c r="B36" s="17">
        <v>2800</v>
      </c>
      <c r="C36" s="20"/>
      <c r="D36" s="20"/>
      <c r="F36" s="25"/>
    </row>
    <row r="37" spans="1:6" ht="56.25" hidden="1">
      <c r="A37" s="11" t="s">
        <v>11</v>
      </c>
      <c r="B37" s="17">
        <v>3110</v>
      </c>
      <c r="C37" s="20"/>
      <c r="D37" s="20"/>
      <c r="F37" s="25"/>
    </row>
    <row r="38" spans="1:6" ht="18.75" hidden="1">
      <c r="A38" s="18" t="s">
        <v>15</v>
      </c>
      <c r="B38" s="19">
        <v>3132</v>
      </c>
      <c r="C38" s="20"/>
      <c r="D38" s="20"/>
      <c r="F38" s="25"/>
    </row>
    <row r="39" spans="1:6" ht="18.75">
      <c r="A39" s="11" t="s">
        <v>12</v>
      </c>
      <c r="B39" s="17"/>
      <c r="C39" s="53">
        <f>SUM(C31:C38)</f>
        <v>1800</v>
      </c>
      <c r="D39" s="53">
        <f>SUM(D31:D38)</f>
        <v>1800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4.5" customHeight="1">
      <c r="A42" s="89" t="s">
        <v>29</v>
      </c>
      <c r="B42" s="89"/>
      <c r="C42" s="89"/>
      <c r="D42" s="89"/>
    </row>
    <row r="43" spans="1:6">
      <c r="A43" s="1"/>
      <c r="B43" s="5"/>
      <c r="C43" s="4"/>
      <c r="D43" s="4"/>
    </row>
    <row r="44" spans="1:6" ht="75">
      <c r="A44" s="44" t="s">
        <v>0</v>
      </c>
      <c r="B44" s="44" t="s">
        <v>1</v>
      </c>
      <c r="C44" s="10" t="s">
        <v>24</v>
      </c>
      <c r="D44" s="10" t="s">
        <v>17</v>
      </c>
    </row>
    <row r="45" spans="1:6" ht="37.5">
      <c r="A45" s="42" t="s">
        <v>2</v>
      </c>
      <c r="B45" s="68">
        <v>2210</v>
      </c>
      <c r="C45" s="74">
        <v>6986.2</v>
      </c>
      <c r="D45" s="74">
        <v>6986.2</v>
      </c>
    </row>
    <row r="46" spans="1:6" ht="18.75">
      <c r="A46" s="12" t="s">
        <v>3</v>
      </c>
      <c r="B46" s="17">
        <v>2230</v>
      </c>
      <c r="C46" s="52">
        <v>3817.58</v>
      </c>
      <c r="D46" s="52">
        <v>3817.58</v>
      </c>
      <c r="F46" s="25"/>
    </row>
    <row r="47" spans="1:6" ht="18.75" hidden="1">
      <c r="A47" s="12" t="s">
        <v>4</v>
      </c>
      <c r="B47" s="17">
        <v>2240</v>
      </c>
      <c r="C47" s="52"/>
      <c r="D47" s="52"/>
      <c r="F47" s="25"/>
    </row>
    <row r="48" spans="1:6" ht="18.75" hidden="1">
      <c r="A48" s="12" t="s">
        <v>9</v>
      </c>
      <c r="B48" s="17">
        <v>2275</v>
      </c>
      <c r="C48" s="52"/>
      <c r="D48" s="52"/>
      <c r="F48" s="25"/>
    </row>
    <row r="49" spans="1:6" ht="18.75" hidden="1">
      <c r="A49" s="42" t="s">
        <v>14</v>
      </c>
      <c r="B49" s="17">
        <v>2800</v>
      </c>
      <c r="C49" s="52"/>
      <c r="D49" s="52"/>
      <c r="F49" s="25"/>
    </row>
    <row r="50" spans="1:6" ht="56.25" hidden="1">
      <c r="A50" s="42" t="s">
        <v>11</v>
      </c>
      <c r="B50" s="17">
        <v>3110</v>
      </c>
      <c r="C50" s="52"/>
      <c r="D50" s="52"/>
      <c r="F50" s="25"/>
    </row>
    <row r="51" spans="1:6" ht="18.75" hidden="1">
      <c r="A51" s="18" t="s">
        <v>15</v>
      </c>
      <c r="B51" s="19">
        <v>3132</v>
      </c>
      <c r="C51" s="20"/>
      <c r="D51" s="20"/>
      <c r="F51" s="25"/>
    </row>
    <row r="52" spans="1:6" ht="18.75">
      <c r="A52" s="42" t="s">
        <v>12</v>
      </c>
      <c r="B52" s="17"/>
      <c r="C52" s="53">
        <f>SUM(C45:C51)</f>
        <v>10803.779999999999</v>
      </c>
      <c r="D52" s="53">
        <f>SUM(D45:D51)</f>
        <v>10803.779999999999</v>
      </c>
      <c r="F52" s="25"/>
    </row>
    <row r="55" spans="1:6" ht="41.25" customHeight="1">
      <c r="A55" s="89" t="s">
        <v>59</v>
      </c>
      <c r="B55" s="90"/>
      <c r="C55" s="90"/>
      <c r="D55" s="90"/>
    </row>
    <row r="57" spans="1:6" ht="18.75">
      <c r="A57" s="115" t="s">
        <v>30</v>
      </c>
      <c r="B57" s="116"/>
      <c r="C57" s="85" t="s">
        <v>31</v>
      </c>
      <c r="D57" s="84"/>
      <c r="F57" s="49"/>
    </row>
    <row r="58" spans="1:6" ht="18.75">
      <c r="A58" s="42" t="s">
        <v>39</v>
      </c>
      <c r="B58" s="67">
        <v>2210</v>
      </c>
      <c r="C58" s="103"/>
      <c r="D58" s="104"/>
      <c r="E58" s="56"/>
      <c r="F58" s="80"/>
    </row>
    <row r="59" spans="1:6" ht="18" customHeight="1">
      <c r="A59" s="42" t="s">
        <v>33</v>
      </c>
      <c r="B59" s="67">
        <v>2210</v>
      </c>
      <c r="C59" s="103"/>
      <c r="D59" s="104"/>
      <c r="E59" s="56"/>
      <c r="F59" s="49"/>
    </row>
    <row r="60" spans="1:6" ht="18.75" customHeight="1">
      <c r="A60" s="42" t="s">
        <v>36</v>
      </c>
      <c r="B60" s="67">
        <v>2210</v>
      </c>
      <c r="C60" s="103">
        <v>6986.2</v>
      </c>
      <c r="D60" s="104"/>
      <c r="E60" s="56"/>
      <c r="F60" s="49"/>
    </row>
    <row r="61" spans="1:6" ht="18.75" customHeight="1">
      <c r="A61" s="42" t="s">
        <v>41</v>
      </c>
      <c r="B61" s="38" t="s">
        <v>52</v>
      </c>
      <c r="C61" s="103"/>
      <c r="D61" s="104"/>
      <c r="E61" s="56"/>
      <c r="F61" s="49"/>
    </row>
    <row r="62" spans="1:6" ht="18.75" customHeight="1">
      <c r="A62" s="42" t="s">
        <v>32</v>
      </c>
      <c r="B62" s="67">
        <v>2210</v>
      </c>
      <c r="C62" s="103"/>
      <c r="D62" s="104"/>
      <c r="E62" s="56"/>
      <c r="F62" s="49"/>
    </row>
    <row r="63" spans="1:6" ht="18.75" customHeight="1">
      <c r="A63" s="42" t="s">
        <v>34</v>
      </c>
      <c r="B63" s="67">
        <v>2210</v>
      </c>
      <c r="C63" s="103"/>
      <c r="D63" s="104"/>
      <c r="E63" s="56"/>
      <c r="F63" s="49"/>
    </row>
    <row r="64" spans="1:6" ht="18.75">
      <c r="A64" s="42" t="s">
        <v>40</v>
      </c>
      <c r="B64" s="67">
        <v>2210</v>
      </c>
      <c r="C64" s="103"/>
      <c r="D64" s="104"/>
      <c r="E64" s="56"/>
      <c r="F64" s="49"/>
    </row>
    <row r="65" spans="1:6" ht="18.75" customHeight="1">
      <c r="A65" s="42" t="s">
        <v>35</v>
      </c>
      <c r="B65" s="67">
        <v>3110</v>
      </c>
      <c r="C65" s="103"/>
      <c r="D65" s="104"/>
      <c r="E65" s="56"/>
      <c r="F65" s="49"/>
    </row>
    <row r="66" spans="1:6" ht="18.75" customHeight="1">
      <c r="A66" s="42" t="s">
        <v>37</v>
      </c>
      <c r="B66" s="67">
        <v>2210</v>
      </c>
      <c r="C66" s="113"/>
      <c r="D66" s="114"/>
      <c r="E66" s="56"/>
      <c r="F66" s="49"/>
    </row>
    <row r="67" spans="1:6" ht="18.75" customHeight="1">
      <c r="A67" s="42" t="s">
        <v>38</v>
      </c>
      <c r="B67" s="67">
        <v>2210</v>
      </c>
      <c r="C67" s="113"/>
      <c r="D67" s="114"/>
      <c r="E67" s="56"/>
      <c r="F67" s="49"/>
    </row>
    <row r="68" spans="1:6" ht="18.75" customHeight="1">
      <c r="A68" s="42" t="s">
        <v>50</v>
      </c>
      <c r="B68" s="67">
        <v>2240</v>
      </c>
      <c r="C68" s="113"/>
      <c r="D68" s="114"/>
      <c r="E68" s="56"/>
      <c r="F68" s="49"/>
    </row>
    <row r="69" spans="1:6" ht="18.75">
      <c r="A69" s="42" t="s">
        <v>42</v>
      </c>
      <c r="B69" s="67">
        <v>2230</v>
      </c>
      <c r="C69" s="103">
        <v>3817.58</v>
      </c>
      <c r="D69" s="104"/>
      <c r="E69" s="56"/>
      <c r="F69" s="49"/>
    </row>
    <row r="70" spans="1:6" ht="18.75" customHeight="1">
      <c r="A70" s="42" t="s">
        <v>49</v>
      </c>
      <c r="B70" s="67">
        <v>2210</v>
      </c>
      <c r="C70" s="103"/>
      <c r="D70" s="104"/>
      <c r="E70" s="56"/>
      <c r="F70" s="49"/>
    </row>
    <row r="71" spans="1:6" ht="18.75" customHeight="1">
      <c r="A71" s="42" t="s">
        <v>47</v>
      </c>
      <c r="B71" s="67">
        <v>2210</v>
      </c>
      <c r="C71" s="103"/>
      <c r="D71" s="104"/>
      <c r="E71" s="56"/>
      <c r="F71" s="49"/>
    </row>
    <row r="72" spans="1:6" ht="18.75" customHeight="1">
      <c r="A72" s="42" t="s">
        <v>46</v>
      </c>
      <c r="B72" s="67">
        <v>2210</v>
      </c>
      <c r="C72" s="103"/>
      <c r="D72" s="104"/>
      <c r="E72" s="56"/>
      <c r="F72" s="49"/>
    </row>
    <row r="73" spans="1:6" ht="18.75" customHeight="1">
      <c r="A73" s="42" t="s">
        <v>48</v>
      </c>
      <c r="B73" s="68">
        <v>2210</v>
      </c>
      <c r="C73" s="103"/>
      <c r="D73" s="104"/>
      <c r="E73" s="56"/>
      <c r="F73" s="49"/>
    </row>
    <row r="74" spans="1:6" ht="37.5">
      <c r="A74" s="42" t="s">
        <v>51</v>
      </c>
      <c r="B74" s="68">
        <v>3110</v>
      </c>
      <c r="C74" s="103"/>
      <c r="D74" s="104"/>
      <c r="E74" s="56"/>
      <c r="F74" s="49"/>
    </row>
    <row r="75" spans="1:6" ht="18.75">
      <c r="A75" s="92"/>
      <c r="B75" s="93"/>
      <c r="C75" s="103"/>
      <c r="D75" s="104"/>
      <c r="E75" s="56"/>
      <c r="F75" s="49"/>
    </row>
    <row r="76" spans="1:6" ht="18.75">
      <c r="A76" s="92"/>
      <c r="B76" s="93"/>
      <c r="C76" s="105">
        <f>SUM(C58:D75)</f>
        <v>10803.779999999999</v>
      </c>
      <c r="D76" s="106"/>
      <c r="E76" s="56"/>
      <c r="F76" s="49"/>
    </row>
    <row r="77" spans="1:6">
      <c r="F77" s="49"/>
    </row>
  </sheetData>
  <mergeCells count="29">
    <mergeCell ref="C71:D71"/>
    <mergeCell ref="C72:D72"/>
    <mergeCell ref="C65:D65"/>
    <mergeCell ref="C66:D66"/>
    <mergeCell ref="C67:D67"/>
    <mergeCell ref="C68:D68"/>
    <mergeCell ref="C69:D69"/>
    <mergeCell ref="C70:D70"/>
    <mergeCell ref="A76:B76"/>
    <mergeCell ref="C76:D76"/>
    <mergeCell ref="C74:D74"/>
    <mergeCell ref="A75:B75"/>
    <mergeCell ref="C75:D75"/>
    <mergeCell ref="A55:D55"/>
    <mergeCell ref="C73:D73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7"/>
  <sheetViews>
    <sheetView topLeftCell="A59" workbookViewId="0">
      <selection activeCell="A54" sqref="A54:D54"/>
    </sheetView>
  </sheetViews>
  <sheetFormatPr defaultRowHeight="15"/>
  <cols>
    <col min="1" max="1" width="40.85546875" style="3" customWidth="1"/>
    <col min="2" max="2" width="9.42578125" style="1" customWidth="1"/>
    <col min="3" max="3" width="18.28515625" customWidth="1"/>
    <col min="4" max="4" width="16.5703125" customWidth="1"/>
    <col min="5" max="5" width="10" hidden="1" customWidth="1"/>
    <col min="6" max="6" width="11.42578125" customWidth="1"/>
  </cols>
  <sheetData>
    <row r="2" spans="1:9" ht="58.5" customHeight="1">
      <c r="A2" s="87" t="s">
        <v>72</v>
      </c>
      <c r="B2" s="88"/>
      <c r="C2" s="88"/>
      <c r="D2" s="88"/>
    </row>
    <row r="3" spans="1:9" ht="66.75" customHeight="1">
      <c r="A3" s="100" t="s">
        <v>66</v>
      </c>
      <c r="B3" s="101"/>
      <c r="C3" s="101"/>
      <c r="D3" s="101"/>
      <c r="I3" s="30"/>
    </row>
    <row r="4" spans="1:9" ht="18.75">
      <c r="A4" s="6"/>
      <c r="B4" s="7"/>
      <c r="C4" s="8"/>
      <c r="D4" s="8"/>
    </row>
    <row r="5" spans="1:9" ht="39.75" customHeight="1">
      <c r="A5" s="98" t="s">
        <v>27</v>
      </c>
      <c r="B5" s="99"/>
      <c r="C5" s="99"/>
      <c r="D5" s="99"/>
    </row>
    <row r="6" spans="1:9" s="2" customFormat="1" ht="75.75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9" s="2" customFormat="1" ht="18.75">
      <c r="A7" s="21" t="s">
        <v>23</v>
      </c>
      <c r="B7" s="16">
        <v>2111</v>
      </c>
      <c r="C7" s="58">
        <v>6274050</v>
      </c>
      <c r="D7" s="58">
        <v>3128234.28</v>
      </c>
      <c r="E7" s="25">
        <f>C7-D7</f>
        <v>3145815.72</v>
      </c>
      <c r="F7" s="25">
        <f>C7-D7</f>
        <v>3145815.72</v>
      </c>
    </row>
    <row r="8" spans="1:9" s="2" customFormat="1" ht="18.75">
      <c r="A8" s="21" t="s">
        <v>44</v>
      </c>
      <c r="B8" s="16">
        <v>2120</v>
      </c>
      <c r="C8" s="58">
        <v>1380300</v>
      </c>
      <c r="D8" s="58">
        <v>697667.55</v>
      </c>
      <c r="E8" s="25">
        <f t="shared" ref="E8:E25" si="0">C8-D8</f>
        <v>682632.45</v>
      </c>
      <c r="F8" s="25">
        <f t="shared" ref="F8:F25" si="1">C8-D8</f>
        <v>682632.45</v>
      </c>
    </row>
    <row r="9" spans="1:9" ht="37.5">
      <c r="A9" s="11" t="s">
        <v>2</v>
      </c>
      <c r="B9" s="16">
        <v>2210</v>
      </c>
      <c r="C9" s="62">
        <v>166650</v>
      </c>
      <c r="D9" s="62">
        <v>42496.63</v>
      </c>
      <c r="E9" s="25">
        <f t="shared" si="0"/>
        <v>124153.37</v>
      </c>
      <c r="F9" s="25">
        <f t="shared" si="1"/>
        <v>124153.37</v>
      </c>
    </row>
    <row r="10" spans="1:9" ht="18.75">
      <c r="A10" s="11" t="s">
        <v>3</v>
      </c>
      <c r="B10" s="16">
        <v>2230</v>
      </c>
      <c r="C10" s="62">
        <v>360520</v>
      </c>
      <c r="D10" s="62">
        <v>126825.7</v>
      </c>
      <c r="E10" s="25">
        <f t="shared" si="0"/>
        <v>233694.3</v>
      </c>
      <c r="F10" s="25">
        <f t="shared" si="1"/>
        <v>233694.3</v>
      </c>
    </row>
    <row r="11" spans="1:9" ht="37.5">
      <c r="A11" s="11" t="s">
        <v>4</v>
      </c>
      <c r="B11" s="16">
        <v>2240</v>
      </c>
      <c r="C11" s="62">
        <v>786140.38</v>
      </c>
      <c r="D11" s="62">
        <v>203229.97</v>
      </c>
      <c r="E11" s="25">
        <f t="shared" si="0"/>
        <v>582910.41</v>
      </c>
      <c r="F11" s="25">
        <f t="shared" si="1"/>
        <v>582910.41</v>
      </c>
    </row>
    <row r="12" spans="1:9" ht="37.5">
      <c r="A12" s="42" t="s">
        <v>60</v>
      </c>
      <c r="B12" s="16">
        <v>2220</v>
      </c>
      <c r="C12" s="62"/>
      <c r="D12" s="62"/>
      <c r="E12" s="25">
        <f t="shared" si="0"/>
        <v>0</v>
      </c>
      <c r="F12" s="25">
        <f t="shared" si="1"/>
        <v>0</v>
      </c>
    </row>
    <row r="13" spans="1:9" ht="18.75">
      <c r="A13" s="11" t="s">
        <v>5</v>
      </c>
      <c r="B13" s="16">
        <v>2271</v>
      </c>
      <c r="C13" s="62"/>
      <c r="D13" s="62"/>
      <c r="E13" s="25">
        <f t="shared" si="0"/>
        <v>0</v>
      </c>
      <c r="F13" s="25">
        <f t="shared" si="1"/>
        <v>0</v>
      </c>
    </row>
    <row r="14" spans="1:9" ht="37.5">
      <c r="A14" s="11" t="s">
        <v>6</v>
      </c>
      <c r="B14" s="16">
        <v>2272</v>
      </c>
      <c r="C14" s="62"/>
      <c r="D14" s="62"/>
      <c r="E14" s="25">
        <f t="shared" si="0"/>
        <v>0</v>
      </c>
      <c r="F14" s="25">
        <f t="shared" si="1"/>
        <v>0</v>
      </c>
    </row>
    <row r="15" spans="1:9" ht="18.75">
      <c r="A15" s="11" t="s">
        <v>7</v>
      </c>
      <c r="B15" s="16">
        <v>2273</v>
      </c>
      <c r="C15" s="62">
        <v>140400</v>
      </c>
      <c r="D15" s="62">
        <v>45380.68</v>
      </c>
      <c r="E15" s="25">
        <f t="shared" si="0"/>
        <v>95019.32</v>
      </c>
      <c r="F15" s="25">
        <f t="shared" si="1"/>
        <v>95019.32</v>
      </c>
    </row>
    <row r="16" spans="1:9" ht="18.75">
      <c r="A16" s="11" t="s">
        <v>8</v>
      </c>
      <c r="B16" s="16">
        <v>2274</v>
      </c>
      <c r="C16" s="62">
        <v>466890</v>
      </c>
      <c r="D16" s="62">
        <v>40769.46</v>
      </c>
      <c r="E16" s="25">
        <f t="shared" si="0"/>
        <v>426120.54</v>
      </c>
      <c r="F16" s="25">
        <f t="shared" si="1"/>
        <v>426120.54</v>
      </c>
    </row>
    <row r="17" spans="1:9" ht="18.75">
      <c r="A17" s="11" t="s">
        <v>9</v>
      </c>
      <c r="B17" s="16">
        <v>2275</v>
      </c>
      <c r="C17" s="62">
        <v>3100</v>
      </c>
      <c r="D17" s="62">
        <v>2937.5</v>
      </c>
      <c r="E17" s="25">
        <f t="shared" si="0"/>
        <v>162.5</v>
      </c>
      <c r="F17" s="25">
        <f t="shared" si="1"/>
        <v>162.5</v>
      </c>
    </row>
    <row r="18" spans="1:9" ht="33.75" customHeight="1">
      <c r="A18" s="11" t="s">
        <v>10</v>
      </c>
      <c r="B18" s="16">
        <v>2282</v>
      </c>
      <c r="C18" s="62">
        <v>3330</v>
      </c>
      <c r="D18" s="62"/>
      <c r="E18" s="25">
        <f t="shared" si="0"/>
        <v>3330</v>
      </c>
      <c r="F18" s="25">
        <f t="shared" si="1"/>
        <v>3330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62">
        <v>12600</v>
      </c>
      <c r="D20" s="62">
        <v>10751.25</v>
      </c>
      <c r="E20" s="25">
        <f t="shared" si="0"/>
        <v>1848.75</v>
      </c>
      <c r="F20" s="25">
        <f t="shared" si="1"/>
        <v>1848.75</v>
      </c>
    </row>
    <row r="21" spans="1:9" ht="39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  <c r="I22" t="s">
        <v>18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11" t="s">
        <v>12</v>
      </c>
      <c r="B25" s="16"/>
      <c r="C25" s="65">
        <f>SUM(C7:C24)</f>
        <v>9593980.3800000008</v>
      </c>
      <c r="D25" s="65">
        <f>SUM(D7:D24)</f>
        <v>4298293.0199999996</v>
      </c>
      <c r="E25" s="25">
        <f t="shared" si="0"/>
        <v>5295687.3600000013</v>
      </c>
      <c r="F25" s="25">
        <f t="shared" si="1"/>
        <v>5295687.3600000013</v>
      </c>
    </row>
    <row r="26" spans="1:9" ht="18.75">
      <c r="A26" s="6"/>
      <c r="B26" s="7"/>
      <c r="C26" s="8"/>
      <c r="D26" s="8"/>
    </row>
    <row r="27" spans="1:9" ht="33.75" customHeight="1">
      <c r="A27" s="87" t="s">
        <v>28</v>
      </c>
      <c r="B27" s="91"/>
      <c r="C27" s="91"/>
      <c r="D27" s="91"/>
    </row>
    <row r="28" spans="1:9" ht="18.75">
      <c r="A28" s="26"/>
      <c r="B28" s="27"/>
      <c r="C28" s="27"/>
      <c r="D28" s="28"/>
    </row>
    <row r="29" spans="1:9" ht="75">
      <c r="A29" s="15" t="s">
        <v>0</v>
      </c>
      <c r="B29" s="15" t="s">
        <v>1</v>
      </c>
      <c r="C29" s="10" t="s">
        <v>24</v>
      </c>
      <c r="D29" s="10" t="s">
        <v>17</v>
      </c>
    </row>
    <row r="30" spans="1:9" ht="37.5">
      <c r="A30" s="11" t="s">
        <v>2</v>
      </c>
      <c r="B30" s="17">
        <v>2210</v>
      </c>
      <c r="C30" s="20">
        <v>1200</v>
      </c>
      <c r="D30" s="20">
        <v>1200</v>
      </c>
      <c r="F30" s="25"/>
    </row>
    <row r="31" spans="1:9" ht="18.75">
      <c r="A31" s="12" t="s">
        <v>3</v>
      </c>
      <c r="B31" s="17">
        <v>2230</v>
      </c>
      <c r="C31" s="20"/>
      <c r="D31" s="20"/>
      <c r="F31" s="25"/>
    </row>
    <row r="32" spans="1:9" ht="18.75">
      <c r="A32" s="12" t="s">
        <v>4</v>
      </c>
      <c r="B32" s="17">
        <v>2240</v>
      </c>
      <c r="C32" s="20"/>
      <c r="D32" s="20"/>
      <c r="F32" s="25"/>
    </row>
    <row r="33" spans="1:6" ht="18.75">
      <c r="A33" s="42" t="s">
        <v>9</v>
      </c>
      <c r="B33" s="37">
        <v>2275</v>
      </c>
      <c r="C33" s="20">
        <v>8</v>
      </c>
      <c r="D33" s="20">
        <v>8</v>
      </c>
      <c r="F33" s="25"/>
    </row>
    <row r="34" spans="1:6" ht="18.75">
      <c r="A34" s="11" t="s">
        <v>14</v>
      </c>
      <c r="B34" s="17">
        <v>2800</v>
      </c>
      <c r="C34" s="20"/>
      <c r="D34" s="20"/>
      <c r="F34" s="25"/>
    </row>
    <row r="35" spans="1:6" ht="56.25">
      <c r="A35" s="11" t="s">
        <v>11</v>
      </c>
      <c r="B35" s="17">
        <v>3110</v>
      </c>
      <c r="C35" s="20"/>
      <c r="D35" s="20"/>
      <c r="F35" s="25"/>
    </row>
    <row r="36" spans="1:6" ht="18.75">
      <c r="A36" s="18" t="s">
        <v>15</v>
      </c>
      <c r="B36" s="19">
        <v>3132</v>
      </c>
      <c r="C36" s="20"/>
      <c r="D36" s="20"/>
      <c r="F36" s="25"/>
    </row>
    <row r="37" spans="1:6" ht="18.75">
      <c r="A37" s="11" t="s">
        <v>12</v>
      </c>
      <c r="B37" s="17"/>
      <c r="C37" s="53">
        <f>SUM(C30:C36)</f>
        <v>1208</v>
      </c>
      <c r="D37" s="53">
        <f>SUM(D30:D36)</f>
        <v>1208</v>
      </c>
      <c r="F37" s="25"/>
    </row>
    <row r="38" spans="1:6" ht="18.75">
      <c r="A38" s="45"/>
      <c r="B38" s="46"/>
      <c r="C38" s="47"/>
      <c r="D38" s="47"/>
      <c r="F38" s="25"/>
    </row>
    <row r="39" spans="1:6">
      <c r="A39" s="1"/>
      <c r="B39" s="5"/>
      <c r="C39" s="4"/>
      <c r="D39" s="4"/>
    </row>
    <row r="40" spans="1:6" ht="33.75" customHeight="1">
      <c r="A40" s="89" t="s">
        <v>29</v>
      </c>
      <c r="B40" s="107"/>
      <c r="C40" s="107"/>
      <c r="D40" s="10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24</v>
      </c>
      <c r="D42" s="10" t="s">
        <v>17</v>
      </c>
    </row>
    <row r="43" spans="1:6" ht="37.5">
      <c r="A43" s="11" t="s">
        <v>2</v>
      </c>
      <c r="B43" s="17">
        <v>2210</v>
      </c>
      <c r="C43" s="52">
        <v>60000</v>
      </c>
      <c r="D43" s="52">
        <v>60000</v>
      </c>
      <c r="E43" s="56"/>
      <c r="F43" s="57"/>
    </row>
    <row r="44" spans="1:6" ht="18.75">
      <c r="A44" s="12" t="s">
        <v>3</v>
      </c>
      <c r="B44" s="17">
        <v>2230</v>
      </c>
      <c r="C44" s="52">
        <v>2917</v>
      </c>
      <c r="D44" s="52">
        <v>2917</v>
      </c>
      <c r="E44" s="56"/>
      <c r="F44" s="57"/>
    </row>
    <row r="45" spans="1:6" ht="18.75" hidden="1">
      <c r="A45" s="12" t="s">
        <v>4</v>
      </c>
      <c r="B45" s="17">
        <v>2240</v>
      </c>
      <c r="C45" s="52"/>
      <c r="D45" s="52"/>
      <c r="E45" s="56"/>
      <c r="F45" s="57"/>
    </row>
    <row r="46" spans="1:6" ht="18.75" hidden="1">
      <c r="A46" s="12" t="s">
        <v>9</v>
      </c>
      <c r="B46" s="17">
        <v>2275</v>
      </c>
      <c r="C46" s="52"/>
      <c r="D46" s="52"/>
      <c r="E46" s="56"/>
      <c r="F46" s="57"/>
    </row>
    <row r="47" spans="1:6" ht="18.75" hidden="1">
      <c r="A47" s="11" t="s">
        <v>14</v>
      </c>
      <c r="B47" s="17">
        <v>2800</v>
      </c>
      <c r="C47" s="52"/>
      <c r="D47" s="52"/>
      <c r="E47" s="56"/>
      <c r="F47" s="57"/>
    </row>
    <row r="48" spans="1:6" ht="56.25" hidden="1">
      <c r="A48" s="11" t="s">
        <v>11</v>
      </c>
      <c r="B48" s="17">
        <v>3110</v>
      </c>
      <c r="C48" s="52"/>
      <c r="D48" s="52"/>
      <c r="E48" s="56"/>
      <c r="F48" s="57"/>
    </row>
    <row r="49" spans="1:6" ht="18.75" hidden="1">
      <c r="A49" s="18" t="s">
        <v>15</v>
      </c>
      <c r="B49" s="19">
        <v>3132</v>
      </c>
      <c r="C49" s="20"/>
      <c r="D49" s="20"/>
      <c r="E49" s="56"/>
      <c r="F49" s="57"/>
    </row>
    <row r="50" spans="1:6" ht="18.75">
      <c r="A50" s="11" t="s">
        <v>12</v>
      </c>
      <c r="B50" s="17"/>
      <c r="C50" s="53">
        <f>SUM(C43:C48)</f>
        <v>62917</v>
      </c>
      <c r="D50" s="53">
        <f>D43+D44+D47+D48+D49+D45</f>
        <v>62917</v>
      </c>
      <c r="E50" s="56"/>
      <c r="F50" s="57"/>
    </row>
    <row r="51" spans="1:6">
      <c r="C51" s="56"/>
      <c r="D51" s="56"/>
      <c r="E51" s="56"/>
      <c r="F51" s="56"/>
    </row>
    <row r="54" spans="1:6" ht="34.5" customHeight="1">
      <c r="A54" s="89" t="s">
        <v>58</v>
      </c>
      <c r="B54" s="90"/>
      <c r="C54" s="90"/>
      <c r="D54" s="90"/>
    </row>
    <row r="56" spans="1:6" ht="18.75">
      <c r="A56" s="83" t="s">
        <v>30</v>
      </c>
      <c r="B56" s="84"/>
      <c r="C56" s="85" t="s">
        <v>31</v>
      </c>
      <c r="D56" s="84"/>
    </row>
    <row r="57" spans="1:6" ht="18.75">
      <c r="A57" s="42" t="s">
        <v>39</v>
      </c>
      <c r="B57" s="37">
        <v>2210</v>
      </c>
      <c r="C57" s="102"/>
      <c r="D57" s="102"/>
    </row>
    <row r="58" spans="1:6" ht="17.25" customHeight="1">
      <c r="A58" s="42" t="s">
        <v>33</v>
      </c>
      <c r="B58" s="37">
        <v>2210</v>
      </c>
      <c r="C58" s="113"/>
      <c r="D58" s="114"/>
    </row>
    <row r="59" spans="1:6" ht="18.75">
      <c r="A59" s="42" t="s">
        <v>36</v>
      </c>
      <c r="B59" s="37">
        <v>2210</v>
      </c>
      <c r="C59" s="113"/>
      <c r="D59" s="114"/>
    </row>
    <row r="60" spans="1:6" ht="18.75">
      <c r="A60" s="42" t="s">
        <v>41</v>
      </c>
      <c r="B60" s="38">
        <v>3110.221</v>
      </c>
      <c r="C60" s="113"/>
      <c r="D60" s="114"/>
    </row>
    <row r="61" spans="1:6" ht="18.75">
      <c r="A61" s="42" t="s">
        <v>32</v>
      </c>
      <c r="B61" s="37">
        <v>2210</v>
      </c>
      <c r="C61" s="113"/>
      <c r="D61" s="114"/>
    </row>
    <row r="62" spans="1:6" ht="18.75">
      <c r="A62" s="42" t="s">
        <v>34</v>
      </c>
      <c r="B62" s="37">
        <v>2210</v>
      </c>
      <c r="C62" s="113"/>
      <c r="D62" s="114"/>
    </row>
    <row r="63" spans="1:6" ht="18.75">
      <c r="A63" s="42" t="s">
        <v>40</v>
      </c>
      <c r="B63" s="37">
        <v>2210</v>
      </c>
      <c r="C63" s="113"/>
      <c r="D63" s="114"/>
    </row>
    <row r="64" spans="1:6" ht="18.75">
      <c r="A64" s="42" t="s">
        <v>35</v>
      </c>
      <c r="B64" s="37">
        <v>3110</v>
      </c>
      <c r="C64" s="103"/>
      <c r="D64" s="104"/>
    </row>
    <row r="65" spans="1:4" ht="18.75">
      <c r="A65" s="42" t="s">
        <v>37</v>
      </c>
      <c r="B65" s="37">
        <v>2210</v>
      </c>
      <c r="C65" s="113"/>
      <c r="D65" s="114"/>
    </row>
    <row r="66" spans="1:4" ht="18.75">
      <c r="A66" s="42" t="s">
        <v>38</v>
      </c>
      <c r="B66" s="37">
        <v>2210</v>
      </c>
      <c r="C66" s="113"/>
      <c r="D66" s="114"/>
    </row>
    <row r="67" spans="1:4" ht="18.75">
      <c r="A67" s="42" t="s">
        <v>50</v>
      </c>
      <c r="B67" s="37">
        <v>2240</v>
      </c>
      <c r="C67" s="113"/>
      <c r="D67" s="114"/>
    </row>
    <row r="68" spans="1:4" ht="18.75">
      <c r="A68" s="42" t="s">
        <v>42</v>
      </c>
      <c r="B68" s="37">
        <v>2230</v>
      </c>
      <c r="C68" s="103">
        <v>2917</v>
      </c>
      <c r="D68" s="104"/>
    </row>
    <row r="69" spans="1:4" ht="18.75">
      <c r="A69" s="42" t="s">
        <v>67</v>
      </c>
      <c r="B69" s="37">
        <v>2210</v>
      </c>
      <c r="C69" s="103">
        <v>60000</v>
      </c>
      <c r="D69" s="104"/>
    </row>
    <row r="70" spans="1:4" ht="18.75">
      <c r="A70" s="42" t="s">
        <v>49</v>
      </c>
      <c r="B70" s="37">
        <v>2210</v>
      </c>
      <c r="C70" s="103"/>
      <c r="D70" s="104"/>
    </row>
    <row r="71" spans="1:4" ht="18.75">
      <c r="A71" s="42" t="s">
        <v>47</v>
      </c>
      <c r="B71" s="37">
        <v>2210</v>
      </c>
      <c r="C71" s="103"/>
      <c r="D71" s="104"/>
    </row>
    <row r="72" spans="1:4" ht="18.75">
      <c r="A72" s="42" t="s">
        <v>46</v>
      </c>
      <c r="B72" s="37">
        <v>2210</v>
      </c>
      <c r="C72" s="103"/>
      <c r="D72" s="104"/>
    </row>
    <row r="73" spans="1:4" ht="18.75">
      <c r="A73" s="42" t="s">
        <v>48</v>
      </c>
      <c r="B73" s="43">
        <v>2210</v>
      </c>
      <c r="C73" s="103"/>
      <c r="D73" s="104"/>
    </row>
    <row r="74" spans="1:4" ht="18.75">
      <c r="A74" s="92"/>
      <c r="B74" s="93"/>
      <c r="C74" s="103"/>
      <c r="D74" s="104"/>
    </row>
    <row r="75" spans="1:4" ht="18.75">
      <c r="A75" s="92"/>
      <c r="B75" s="93"/>
      <c r="C75" s="105">
        <f>SUM(C57:D74)</f>
        <v>62917</v>
      </c>
      <c r="D75" s="106"/>
    </row>
    <row r="77" spans="1:4" ht="38.25" hidden="1" customHeight="1">
      <c r="A77" s="89" t="s">
        <v>57</v>
      </c>
      <c r="B77" s="107"/>
      <c r="C77" s="107"/>
      <c r="D77" s="107"/>
    </row>
  </sheetData>
  <mergeCells count="30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4"/>
  <sheetViews>
    <sheetView workbookViewId="0">
      <selection activeCell="J39" sqref="J39"/>
    </sheetView>
  </sheetViews>
  <sheetFormatPr defaultRowHeight="15"/>
  <cols>
    <col min="1" max="1" width="40.85546875" style="3" customWidth="1"/>
    <col min="2" max="2" width="9.7109375" style="1" customWidth="1"/>
    <col min="3" max="3" width="17.7109375" customWidth="1"/>
    <col min="4" max="4" width="15" customWidth="1"/>
    <col min="5" max="5" width="10.85546875" hidden="1" customWidth="1"/>
    <col min="6" max="6" width="10.7109375" customWidth="1"/>
  </cols>
  <sheetData>
    <row r="2" spans="1:7" ht="57" customHeight="1">
      <c r="A2" s="87" t="s">
        <v>72</v>
      </c>
      <c r="B2" s="88"/>
      <c r="C2" s="88"/>
      <c r="D2" s="88"/>
    </row>
    <row r="3" spans="1:7" ht="57" customHeight="1">
      <c r="A3" s="100" t="s">
        <v>68</v>
      </c>
      <c r="B3" s="101"/>
      <c r="C3" s="101"/>
      <c r="D3" s="101"/>
    </row>
    <row r="4" spans="1:7" ht="18.75">
      <c r="A4" s="6"/>
      <c r="B4" s="7"/>
      <c r="C4" s="8"/>
      <c r="D4" s="8"/>
    </row>
    <row r="5" spans="1:7" ht="45" customHeight="1">
      <c r="A5" s="98" t="s">
        <v>27</v>
      </c>
      <c r="B5" s="99"/>
      <c r="C5" s="99"/>
      <c r="D5" s="99"/>
    </row>
    <row r="6" spans="1:7" s="2" customFormat="1" ht="72.75" customHeight="1">
      <c r="A6" s="9" t="s">
        <v>0</v>
      </c>
      <c r="B6" s="9" t="s">
        <v>1</v>
      </c>
      <c r="C6" s="10" t="s">
        <v>24</v>
      </c>
      <c r="D6" s="10" t="s">
        <v>16</v>
      </c>
    </row>
    <row r="7" spans="1:7" s="2" customFormat="1" ht="18.75">
      <c r="A7" s="21" t="s">
        <v>23</v>
      </c>
      <c r="B7" s="16">
        <v>2111</v>
      </c>
      <c r="C7" s="58">
        <v>2971950</v>
      </c>
      <c r="D7" s="58">
        <v>1555707.51</v>
      </c>
      <c r="E7" s="25">
        <f>C7-D7</f>
        <v>1416242.49</v>
      </c>
      <c r="F7" s="25">
        <f>C7-D7</f>
        <v>1416242.49</v>
      </c>
    </row>
    <row r="8" spans="1:7" s="2" customFormat="1" ht="18.75">
      <c r="A8" s="21" t="s">
        <v>44</v>
      </c>
      <c r="B8" s="16">
        <v>2120</v>
      </c>
      <c r="C8" s="58">
        <v>653830</v>
      </c>
      <c r="D8" s="58">
        <v>344392.31</v>
      </c>
      <c r="E8" s="25">
        <f t="shared" ref="E8:E25" si="0">C8-D8</f>
        <v>309437.69</v>
      </c>
      <c r="F8" s="25">
        <f t="shared" ref="F8:F25" si="1">C8-D8</f>
        <v>309437.69</v>
      </c>
    </row>
    <row r="9" spans="1:7" ht="37.5">
      <c r="A9" s="11" t="s">
        <v>2</v>
      </c>
      <c r="B9" s="16">
        <v>2210</v>
      </c>
      <c r="C9" s="62">
        <v>3890</v>
      </c>
      <c r="D9" s="62">
        <v>1117.6300000000001</v>
      </c>
      <c r="E9" s="25">
        <f t="shared" si="0"/>
        <v>2772.37</v>
      </c>
      <c r="F9" s="25">
        <f t="shared" si="1"/>
        <v>2772.37</v>
      </c>
    </row>
    <row r="10" spans="1:7" ht="18.75">
      <c r="A10" s="11" t="s">
        <v>3</v>
      </c>
      <c r="B10" s="16">
        <v>2230</v>
      </c>
      <c r="C10" s="62">
        <v>75250</v>
      </c>
      <c r="D10" s="62">
        <v>32245.33</v>
      </c>
      <c r="E10" s="25">
        <f t="shared" si="0"/>
        <v>43004.67</v>
      </c>
      <c r="F10" s="25">
        <f t="shared" si="1"/>
        <v>43004.67</v>
      </c>
      <c r="G10" s="41"/>
    </row>
    <row r="11" spans="1:7" ht="37.5">
      <c r="A11" s="11" t="s">
        <v>4</v>
      </c>
      <c r="B11" s="16">
        <v>2240</v>
      </c>
      <c r="C11" s="62">
        <v>118310</v>
      </c>
      <c r="D11" s="62">
        <v>22745.74</v>
      </c>
      <c r="E11" s="25">
        <f t="shared" si="0"/>
        <v>95564.26</v>
      </c>
      <c r="F11" s="25">
        <f t="shared" si="1"/>
        <v>95564.26</v>
      </c>
    </row>
    <row r="12" spans="1:7" ht="37.5">
      <c r="A12" s="42" t="s">
        <v>60</v>
      </c>
      <c r="B12" s="16">
        <v>2220</v>
      </c>
      <c r="C12" s="62"/>
      <c r="D12" s="62"/>
      <c r="E12" s="25">
        <f t="shared" si="0"/>
        <v>0</v>
      </c>
      <c r="F12" s="25">
        <f t="shared" si="1"/>
        <v>0</v>
      </c>
    </row>
    <row r="13" spans="1:7" ht="18.75">
      <c r="A13" s="11" t="s">
        <v>5</v>
      </c>
      <c r="B13" s="16">
        <v>2271</v>
      </c>
      <c r="C13" s="62"/>
      <c r="D13" s="62"/>
      <c r="E13" s="25">
        <f t="shared" si="0"/>
        <v>0</v>
      </c>
      <c r="F13" s="25">
        <f t="shared" si="1"/>
        <v>0</v>
      </c>
    </row>
    <row r="14" spans="1:7" ht="37.5">
      <c r="A14" s="11" t="s">
        <v>6</v>
      </c>
      <c r="B14" s="16">
        <v>2272</v>
      </c>
      <c r="C14" s="62">
        <v>4300</v>
      </c>
      <c r="D14" s="62">
        <v>1638.4</v>
      </c>
      <c r="E14" s="25">
        <f t="shared" si="0"/>
        <v>2661.6</v>
      </c>
      <c r="F14" s="25">
        <f t="shared" si="1"/>
        <v>2661.6</v>
      </c>
    </row>
    <row r="15" spans="1:7" ht="18.75">
      <c r="A15" s="11" t="s">
        <v>7</v>
      </c>
      <c r="B15" s="16">
        <v>2273</v>
      </c>
      <c r="C15" s="62">
        <v>24680</v>
      </c>
      <c r="D15" s="62">
        <v>7345.82</v>
      </c>
      <c r="E15" s="25">
        <f t="shared" si="0"/>
        <v>17334.18</v>
      </c>
      <c r="F15" s="25">
        <f t="shared" si="1"/>
        <v>17334.18</v>
      </c>
    </row>
    <row r="16" spans="1:7" ht="18.75">
      <c r="A16" s="11" t="s">
        <v>8</v>
      </c>
      <c r="B16" s="16">
        <v>2274</v>
      </c>
      <c r="C16" s="62">
        <v>300</v>
      </c>
      <c r="D16" s="62">
        <v>251.23</v>
      </c>
      <c r="E16" s="25">
        <f t="shared" si="0"/>
        <v>48.77000000000001</v>
      </c>
      <c r="F16" s="25">
        <f t="shared" si="1"/>
        <v>48.77000000000001</v>
      </c>
    </row>
    <row r="17" spans="1:9" ht="18.75">
      <c r="A17" s="11" t="s">
        <v>9</v>
      </c>
      <c r="B17" s="16">
        <v>2275</v>
      </c>
      <c r="C17" s="62">
        <v>301420</v>
      </c>
      <c r="D17" s="62">
        <v>37.5</v>
      </c>
      <c r="E17" s="25">
        <f t="shared" si="0"/>
        <v>301382.5</v>
      </c>
      <c r="F17" s="25">
        <f t="shared" si="1"/>
        <v>301382.5</v>
      </c>
    </row>
    <row r="18" spans="1:9" ht="34.5" customHeight="1">
      <c r="A18" s="11" t="s">
        <v>10</v>
      </c>
      <c r="B18" s="16">
        <v>2282</v>
      </c>
      <c r="C18" s="62">
        <v>2450</v>
      </c>
      <c r="D18" s="62"/>
      <c r="E18" s="25">
        <f t="shared" si="0"/>
        <v>2450</v>
      </c>
      <c r="F18" s="25">
        <f t="shared" si="1"/>
        <v>2450</v>
      </c>
    </row>
    <row r="19" spans="1:9" ht="18" customHeight="1">
      <c r="A19" s="11" t="s">
        <v>13</v>
      </c>
      <c r="B19" s="16">
        <v>2730</v>
      </c>
      <c r="C19" s="62"/>
      <c r="D19" s="62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62">
        <v>10400</v>
      </c>
      <c r="D20" s="62">
        <v>5011.97</v>
      </c>
      <c r="E20" s="25">
        <f t="shared" si="0"/>
        <v>5388.03</v>
      </c>
      <c r="F20" s="25">
        <f t="shared" si="1"/>
        <v>5388.03</v>
      </c>
    </row>
    <row r="21" spans="1:9" ht="38.25" customHeight="1">
      <c r="A21" s="11" t="s">
        <v>11</v>
      </c>
      <c r="B21" s="16">
        <v>3110</v>
      </c>
      <c r="C21" s="62"/>
      <c r="D21" s="62"/>
      <c r="E21" s="25">
        <f t="shared" si="0"/>
        <v>0</v>
      </c>
      <c r="F21" s="25">
        <f t="shared" si="1"/>
        <v>0</v>
      </c>
      <c r="H21" s="40"/>
    </row>
    <row r="22" spans="1:9" ht="37.5">
      <c r="A22" s="11" t="s">
        <v>20</v>
      </c>
      <c r="B22" s="16">
        <v>3122</v>
      </c>
      <c r="C22" s="62"/>
      <c r="D22" s="62"/>
      <c r="E22" s="25">
        <f t="shared" si="0"/>
        <v>0</v>
      </c>
      <c r="F22" s="25">
        <f t="shared" si="1"/>
        <v>0</v>
      </c>
      <c r="I22" t="s">
        <v>18</v>
      </c>
    </row>
    <row r="23" spans="1:9" ht="37.5">
      <c r="A23" s="11" t="s">
        <v>21</v>
      </c>
      <c r="B23" s="16">
        <v>3132</v>
      </c>
      <c r="C23" s="62"/>
      <c r="D23" s="62"/>
      <c r="E23" s="25">
        <f t="shared" si="0"/>
        <v>0</v>
      </c>
      <c r="F23" s="25">
        <f t="shared" si="1"/>
        <v>0</v>
      </c>
    </row>
    <row r="24" spans="1:9" ht="37.5">
      <c r="A24" s="33" t="s">
        <v>45</v>
      </c>
      <c r="B24" s="16">
        <v>3142</v>
      </c>
      <c r="C24" s="62"/>
      <c r="D24" s="62"/>
      <c r="E24" s="25">
        <f t="shared" si="0"/>
        <v>0</v>
      </c>
      <c r="F24" s="25">
        <f t="shared" si="1"/>
        <v>0</v>
      </c>
    </row>
    <row r="25" spans="1:9" ht="18.75">
      <c r="A25" s="75" t="s">
        <v>12</v>
      </c>
      <c r="B25" s="76"/>
      <c r="C25" s="77">
        <f>SUM(C7:C24)</f>
        <v>4166780</v>
      </c>
      <c r="D25" s="77">
        <f>SUM(D7:D24)</f>
        <v>1970493.4399999999</v>
      </c>
      <c r="E25" s="25">
        <f t="shared" si="0"/>
        <v>2196286.56</v>
      </c>
      <c r="F25" s="25">
        <f t="shared" si="1"/>
        <v>2196286.56</v>
      </c>
    </row>
    <row r="26" spans="1:9" ht="18.75">
      <c r="A26" s="78"/>
      <c r="B26" s="69"/>
      <c r="C26" s="79"/>
      <c r="D26" s="79"/>
    </row>
    <row r="27" spans="1:9" ht="30" customHeight="1">
      <c r="A27" s="117" t="s">
        <v>28</v>
      </c>
      <c r="B27" s="118"/>
      <c r="C27" s="118"/>
      <c r="D27" s="118"/>
    </row>
    <row r="28" spans="1:9">
      <c r="D28" s="28"/>
    </row>
    <row r="29" spans="1:9" ht="75">
      <c r="A29" s="15" t="s">
        <v>0</v>
      </c>
      <c r="B29" s="15" t="s">
        <v>1</v>
      </c>
      <c r="C29" s="10" t="s">
        <v>24</v>
      </c>
      <c r="D29" s="10" t="s">
        <v>17</v>
      </c>
    </row>
    <row r="30" spans="1:9" ht="37.5" hidden="1">
      <c r="A30" s="11" t="s">
        <v>2</v>
      </c>
      <c r="B30" s="17">
        <v>2210</v>
      </c>
      <c r="C30" s="13">
        <v>0</v>
      </c>
      <c r="D30" s="13"/>
      <c r="F30" s="25"/>
    </row>
    <row r="31" spans="1:9" ht="18.75">
      <c r="A31" s="12" t="s">
        <v>3</v>
      </c>
      <c r="B31" s="17">
        <v>2230</v>
      </c>
      <c r="C31" s="20"/>
      <c r="D31" s="52"/>
      <c r="F31" s="25"/>
    </row>
    <row r="32" spans="1:9" ht="18.75" hidden="1">
      <c r="A32" s="12" t="s">
        <v>4</v>
      </c>
      <c r="B32" s="17">
        <v>2240</v>
      </c>
      <c r="C32" s="20"/>
      <c r="D32" s="20"/>
      <c r="F32" s="25"/>
    </row>
    <row r="33" spans="1:6" ht="18.75" hidden="1">
      <c r="A33" s="11" t="s">
        <v>14</v>
      </c>
      <c r="B33" s="17">
        <v>2800</v>
      </c>
      <c r="C33" s="20"/>
      <c r="D33" s="20"/>
      <c r="F33" s="25"/>
    </row>
    <row r="34" spans="1:6" ht="56.25" hidden="1">
      <c r="A34" s="11" t="s">
        <v>11</v>
      </c>
      <c r="B34" s="17">
        <v>3110</v>
      </c>
      <c r="C34" s="20"/>
      <c r="D34" s="20"/>
      <c r="F34" s="25"/>
    </row>
    <row r="35" spans="1:6" ht="18.75" hidden="1">
      <c r="A35" s="18" t="s">
        <v>15</v>
      </c>
      <c r="B35" s="19">
        <v>3132</v>
      </c>
      <c r="C35" s="20"/>
      <c r="D35" s="20"/>
      <c r="F35" s="25"/>
    </row>
    <row r="36" spans="1:6" ht="18.75">
      <c r="A36" s="11" t="s">
        <v>12</v>
      </c>
      <c r="B36" s="17"/>
      <c r="C36" s="53">
        <f>SUM(C30:C35)</f>
        <v>0</v>
      </c>
      <c r="D36" s="53">
        <f>SUM(D30:D35)</f>
        <v>0</v>
      </c>
      <c r="F36" s="25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89" t="s">
        <v>29</v>
      </c>
      <c r="B39" s="107"/>
      <c r="C39" s="107"/>
      <c r="D39" s="107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24</v>
      </c>
      <c r="D41" s="10" t="s">
        <v>17</v>
      </c>
    </row>
    <row r="42" spans="1:6" ht="37.5" hidden="1">
      <c r="A42" s="11" t="s">
        <v>2</v>
      </c>
      <c r="B42" s="17">
        <v>2210</v>
      </c>
      <c r="C42" s="39"/>
      <c r="D42" s="39"/>
      <c r="F42" s="25"/>
    </row>
    <row r="43" spans="1:6" ht="18.75">
      <c r="A43" s="12" t="s">
        <v>3</v>
      </c>
      <c r="B43" s="17">
        <v>2230</v>
      </c>
      <c r="C43" s="52">
        <v>815.49</v>
      </c>
      <c r="D43" s="52">
        <v>815.49</v>
      </c>
      <c r="F43" s="25"/>
    </row>
    <row r="44" spans="1:6" ht="18.75" hidden="1">
      <c r="A44" s="12" t="s">
        <v>4</v>
      </c>
      <c r="B44" s="17">
        <v>2240</v>
      </c>
      <c r="C44" s="52"/>
      <c r="D44" s="52"/>
      <c r="F44" s="25"/>
    </row>
    <row r="45" spans="1:6" ht="18.75" hidden="1">
      <c r="A45" s="42" t="s">
        <v>9</v>
      </c>
      <c r="B45" s="37">
        <v>2275</v>
      </c>
      <c r="C45" s="52"/>
      <c r="D45" s="52"/>
      <c r="F45" s="25"/>
    </row>
    <row r="46" spans="1:6" ht="18.75" hidden="1">
      <c r="A46" s="11" t="s">
        <v>14</v>
      </c>
      <c r="B46" s="17">
        <v>2800</v>
      </c>
      <c r="C46" s="52"/>
      <c r="D46" s="52"/>
      <c r="F46" s="25"/>
    </row>
    <row r="47" spans="1:6" ht="56.25" hidden="1">
      <c r="A47" s="11" t="s">
        <v>11</v>
      </c>
      <c r="B47" s="17">
        <v>3110</v>
      </c>
      <c r="C47" s="52"/>
      <c r="D47" s="52"/>
      <c r="F47" s="25"/>
    </row>
    <row r="48" spans="1:6" ht="18.75" hidden="1">
      <c r="A48" s="18" t="s">
        <v>15</v>
      </c>
      <c r="B48" s="19">
        <v>3132</v>
      </c>
      <c r="C48" s="20"/>
      <c r="D48" s="20"/>
      <c r="F48" s="25"/>
    </row>
    <row r="49" spans="1:6" ht="18.75">
      <c r="A49" s="11" t="s">
        <v>12</v>
      </c>
      <c r="B49" s="17"/>
      <c r="C49" s="53">
        <f>SUM(C42:C48)</f>
        <v>815.49</v>
      </c>
      <c r="D49" s="53">
        <f>SUM(D42:D48)</f>
        <v>815.49</v>
      </c>
      <c r="F49" s="25"/>
    </row>
    <row r="50" spans="1:6" ht="18.75">
      <c r="A50" s="45"/>
      <c r="B50" s="46"/>
      <c r="C50" s="47"/>
      <c r="D50" s="47"/>
      <c r="F50" s="25"/>
    </row>
    <row r="51" spans="1:6" ht="18.75">
      <c r="A51" s="45"/>
      <c r="B51" s="46"/>
      <c r="C51" s="47"/>
      <c r="D51" s="47"/>
      <c r="F51" s="25"/>
    </row>
    <row r="54" spans="1:6" ht="34.5" customHeight="1">
      <c r="A54" s="89" t="s">
        <v>58</v>
      </c>
      <c r="B54" s="90"/>
      <c r="C54" s="90"/>
      <c r="D54" s="90"/>
    </row>
    <row r="56" spans="1:6" ht="18.75">
      <c r="A56" s="83" t="s">
        <v>30</v>
      </c>
      <c r="B56" s="84"/>
      <c r="C56" s="85" t="s">
        <v>31</v>
      </c>
      <c r="D56" s="84"/>
    </row>
    <row r="57" spans="1:6" ht="18.75">
      <c r="A57" s="42" t="s">
        <v>39</v>
      </c>
      <c r="B57" s="37">
        <v>2210</v>
      </c>
      <c r="C57" s="110"/>
      <c r="D57" s="110"/>
    </row>
    <row r="58" spans="1:6" ht="18.75">
      <c r="A58" s="42" t="s">
        <v>33</v>
      </c>
      <c r="B58" s="37">
        <v>2210</v>
      </c>
      <c r="C58" s="108"/>
      <c r="D58" s="109"/>
    </row>
    <row r="59" spans="1:6" ht="18.75">
      <c r="A59" s="42" t="s">
        <v>36</v>
      </c>
      <c r="B59" s="37">
        <v>2210</v>
      </c>
      <c r="C59" s="94"/>
      <c r="D59" s="95"/>
    </row>
    <row r="60" spans="1:6" ht="18.75">
      <c r="A60" s="42" t="s">
        <v>41</v>
      </c>
      <c r="B60" s="38">
        <v>3110.221</v>
      </c>
      <c r="C60" s="94"/>
      <c r="D60" s="95"/>
    </row>
    <row r="61" spans="1:6" ht="18.75">
      <c r="A61" s="42" t="s">
        <v>32</v>
      </c>
      <c r="B61" s="37">
        <v>2210</v>
      </c>
      <c r="C61" s="94"/>
      <c r="D61" s="95"/>
    </row>
    <row r="62" spans="1:6" ht="18.75">
      <c r="A62" s="42" t="s">
        <v>34</v>
      </c>
      <c r="B62" s="37">
        <v>2210</v>
      </c>
      <c r="C62" s="94"/>
      <c r="D62" s="95"/>
    </row>
    <row r="63" spans="1:6" ht="18.75">
      <c r="A63" s="42" t="s">
        <v>40</v>
      </c>
      <c r="B63" s="37">
        <v>2210</v>
      </c>
      <c r="C63" s="94"/>
      <c r="D63" s="95"/>
    </row>
    <row r="64" spans="1:6" ht="18.75">
      <c r="A64" s="42" t="s">
        <v>35</v>
      </c>
      <c r="B64" s="37">
        <v>3110</v>
      </c>
      <c r="C64" s="94"/>
      <c r="D64" s="95"/>
    </row>
    <row r="65" spans="1:4" ht="18.75">
      <c r="A65" s="42" t="s">
        <v>37</v>
      </c>
      <c r="B65" s="37">
        <v>2210</v>
      </c>
      <c r="C65" s="94"/>
      <c r="D65" s="95"/>
    </row>
    <row r="66" spans="1:4" ht="18.75">
      <c r="A66" s="42" t="s">
        <v>38</v>
      </c>
      <c r="B66" s="37">
        <v>2210</v>
      </c>
      <c r="C66" s="94"/>
      <c r="D66" s="95"/>
    </row>
    <row r="67" spans="1:4" ht="18.75">
      <c r="A67" s="42" t="s">
        <v>50</v>
      </c>
      <c r="B67" s="37">
        <v>2240</v>
      </c>
      <c r="C67" s="94"/>
      <c r="D67" s="95"/>
    </row>
    <row r="68" spans="1:4" ht="18.75">
      <c r="A68" s="42" t="s">
        <v>42</v>
      </c>
      <c r="B68" s="37">
        <v>2230</v>
      </c>
      <c r="C68" s="103">
        <v>815.49</v>
      </c>
      <c r="D68" s="104"/>
    </row>
    <row r="69" spans="1:4" ht="18.75">
      <c r="A69" s="42" t="s">
        <v>49</v>
      </c>
      <c r="B69" s="37">
        <v>2210</v>
      </c>
      <c r="C69" s="103"/>
      <c r="D69" s="104"/>
    </row>
    <row r="70" spans="1:4" ht="18.75">
      <c r="A70" s="42" t="s">
        <v>47</v>
      </c>
      <c r="B70" s="37">
        <v>2210</v>
      </c>
      <c r="C70" s="103"/>
      <c r="D70" s="104"/>
    </row>
    <row r="71" spans="1:4" ht="18.75">
      <c r="A71" s="42" t="s">
        <v>46</v>
      </c>
      <c r="B71" s="37">
        <v>2210</v>
      </c>
      <c r="C71" s="103"/>
      <c r="D71" s="104"/>
    </row>
    <row r="72" spans="1:4" ht="18.75">
      <c r="A72" s="42" t="s">
        <v>48</v>
      </c>
      <c r="B72" s="43">
        <v>2210</v>
      </c>
      <c r="C72" s="103"/>
      <c r="D72" s="104"/>
    </row>
    <row r="73" spans="1:4" ht="18.75">
      <c r="A73" s="92"/>
      <c r="B73" s="93"/>
      <c r="C73" s="103"/>
      <c r="D73" s="104"/>
    </row>
    <row r="74" spans="1:4" ht="18.75">
      <c r="A74" s="92"/>
      <c r="B74" s="93"/>
      <c r="C74" s="105">
        <f>SUM(C57:D73)</f>
        <v>815.49</v>
      </c>
      <c r="D74" s="106"/>
    </row>
  </sheetData>
  <mergeCells count="28">
    <mergeCell ref="C66:D66"/>
    <mergeCell ref="C67:D67"/>
    <mergeCell ref="C68:D68"/>
    <mergeCell ref="C69:D69"/>
    <mergeCell ref="A74:B74"/>
    <mergeCell ref="C74:D74"/>
    <mergeCell ref="C70:D70"/>
    <mergeCell ref="C71:D71"/>
    <mergeCell ref="C72:D72"/>
    <mergeCell ref="A73:B73"/>
    <mergeCell ref="C73:D73"/>
    <mergeCell ref="C61:D61"/>
    <mergeCell ref="C62:D62"/>
    <mergeCell ref="C63:D63"/>
    <mergeCell ref="C64:D64"/>
    <mergeCell ref="C65:D65"/>
    <mergeCell ref="A2:D2"/>
    <mergeCell ref="A5:D5"/>
    <mergeCell ref="A27:D27"/>
    <mergeCell ref="A39:D39"/>
    <mergeCell ref="A56:B56"/>
    <mergeCell ref="C56:D56"/>
    <mergeCell ref="A54:D54"/>
    <mergeCell ref="C58:D58"/>
    <mergeCell ref="C59:D59"/>
    <mergeCell ref="C60:D60"/>
    <mergeCell ref="A3:D3"/>
    <mergeCell ref="C57:D5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5"/>
  <sheetData>
    <row r="2" spans="1:1" ht="18.75">
      <c r="A2" s="7" t="s">
        <v>55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8.75">
      <c r="A53" s="7" t="s">
        <v>54</v>
      </c>
    </row>
    <row r="54" spans="1:4" ht="18.75">
      <c r="A54" s="7" t="s">
        <v>56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Зведена</vt:lpstr>
      <vt:lpstr>Д.Надіївський ЗЗСО</vt:lpstr>
      <vt:lpstr>Попельнастівський ЗЗСО</vt:lpstr>
      <vt:lpstr>Куколівський ЗЗСО</vt:lpstr>
      <vt:lpstr>Олександрівський ЗЗСО</vt:lpstr>
      <vt:lpstr>Ульянівський ЗЗСО</vt:lpstr>
      <vt:lpstr>Ч.Кам"янський ЗЗСО</vt:lpstr>
      <vt:lpstr>Щасливський ЗЗСО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2021-07-08T07:27:39Z</cp:lastPrinted>
  <dcterms:created xsi:type="dcterms:W3CDTF">2017-11-02T06:22:39Z</dcterms:created>
  <dcterms:modified xsi:type="dcterms:W3CDTF">2021-07-08T08:07:31Z</dcterms:modified>
</cp:coreProperties>
</file>