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 firstSheet="4" activeTab="7"/>
  </bookViews>
  <sheets>
    <sheet name="Зведена" sheetId="50" r:id="rId1"/>
    <sheet name="Добронадіївська ЗШ І-ІІІ ст" sheetId="28" r:id="rId2"/>
    <sheet name="Попельнастівський ЗШ І-ІІст" sheetId="30" r:id="rId3"/>
    <sheet name="Куколівський НВК" sheetId="31" r:id="rId4"/>
    <sheet name="Олександрівська ЗШ І-ІІІ ст" sheetId="39" r:id="rId5"/>
    <sheet name="Ульянівська ЗШ І-ІІІ ст" sheetId="42" r:id="rId6"/>
    <sheet name="Червонокамянське НВО" sheetId="44" r:id="rId7"/>
    <sheet name="Щасливська ЗШ І-ІІ ст" sheetId="48" r:id="rId8"/>
    <sheet name="Лист1" sheetId="51" r:id="rId9"/>
  </sheets>
  <calcPr calcId="125725"/>
</workbook>
</file>

<file path=xl/calcChain.xml><?xml version="1.0" encoding="utf-8"?>
<calcChain xmlns="http://schemas.openxmlformats.org/spreadsheetml/2006/main">
  <c r="C77" i="50"/>
  <c r="C76"/>
  <c r="C75"/>
  <c r="C74"/>
  <c r="C73"/>
  <c r="C72"/>
  <c r="C71"/>
  <c r="C70"/>
  <c r="C69"/>
  <c r="C68"/>
  <c r="C67"/>
  <c r="C66"/>
  <c r="C65"/>
  <c r="C64"/>
  <c r="C63"/>
  <c r="C62"/>
  <c r="C61"/>
  <c r="D53"/>
  <c r="D52"/>
  <c r="D51"/>
  <c r="D50"/>
  <c r="D49"/>
  <c r="D48"/>
  <c r="D47"/>
  <c r="C53"/>
  <c r="C52"/>
  <c r="C51"/>
  <c r="C50"/>
  <c r="C49"/>
  <c r="C48"/>
  <c r="C47"/>
  <c r="D37"/>
  <c r="D36"/>
  <c r="D35"/>
  <c r="D34"/>
  <c r="C37"/>
  <c r="C36"/>
  <c r="C35"/>
  <c r="C34"/>
  <c r="D22"/>
  <c r="D21"/>
  <c r="D20"/>
  <c r="D19"/>
  <c r="D18"/>
  <c r="D17"/>
  <c r="D16"/>
  <c r="D15"/>
  <c r="D14"/>
  <c r="D13"/>
  <c r="D12"/>
  <c r="D11"/>
  <c r="D10"/>
  <c r="D9"/>
  <c r="D8"/>
  <c r="D7"/>
  <c r="D6"/>
  <c r="D5"/>
  <c r="C22"/>
  <c r="C21"/>
  <c r="C20"/>
  <c r="C19"/>
  <c r="C18"/>
  <c r="C17"/>
  <c r="C16"/>
  <c r="C15"/>
  <c r="C14"/>
  <c r="C13"/>
  <c r="C12"/>
  <c r="C11"/>
  <c r="C10"/>
  <c r="C9"/>
  <c r="C8"/>
  <c r="C7"/>
  <c r="C6"/>
  <c r="C5"/>
  <c r="C25" i="28"/>
  <c r="D25" i="39"/>
  <c r="C51" l="1"/>
  <c r="C49" i="48" l="1"/>
  <c r="D49" l="1"/>
  <c r="D49" i="51" l="1"/>
  <c r="D45"/>
  <c r="C57"/>
  <c r="D44" s="1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0" i="30"/>
  <c r="C54" i="50" s="1"/>
  <c r="D54" l="1"/>
  <c r="C23" l="1"/>
  <c r="D23"/>
  <c r="D51" i="39" l="1"/>
  <c r="C50" i="44" l="1"/>
  <c r="C75" l="1"/>
  <c r="D51" i="42"/>
  <c r="C51"/>
  <c r="D50" i="44"/>
  <c r="C74" i="48"/>
  <c r="C75" i="31"/>
  <c r="C75" i="30"/>
  <c r="C75" i="28"/>
  <c r="C75" i="39"/>
  <c r="C76" i="42" l="1"/>
  <c r="D25" i="48"/>
  <c r="D25" i="44"/>
  <c r="D25" i="42"/>
  <c r="D25" i="31"/>
  <c r="D25" i="30"/>
  <c r="D25" i="28"/>
  <c r="C79" i="50" l="1"/>
  <c r="C41"/>
  <c r="D36" i="48"/>
  <c r="C36"/>
  <c r="D37" i="44"/>
  <c r="C37"/>
  <c r="D39" i="42"/>
  <c r="C39"/>
  <c r="D38" i="39"/>
  <c r="C38"/>
  <c r="C50" i="31"/>
  <c r="D50"/>
  <c r="C37"/>
  <c r="D37"/>
  <c r="C51" i="30"/>
  <c r="D51"/>
  <c r="C38"/>
  <c r="D38"/>
  <c r="C51" i="28"/>
  <c r="D51"/>
  <c r="D37"/>
  <c r="C37"/>
  <c r="D41" i="50" l="1"/>
  <c r="C25" i="48" l="1"/>
  <c r="C25" i="31"/>
  <c r="C25" i="30"/>
  <c r="E6" i="50"/>
  <c r="E19"/>
  <c r="E25" i="48" l="1"/>
  <c r="E25" i="31"/>
  <c r="E25" i="30"/>
  <c r="E25" i="28"/>
  <c r="E16" i="50"/>
  <c r="E8"/>
  <c r="E14"/>
  <c r="E10"/>
  <c r="E22"/>
  <c r="E20"/>
  <c r="E11"/>
  <c r="C25" i="39"/>
  <c r="E9" i="50"/>
  <c r="E13"/>
  <c r="C25" i="44"/>
  <c r="E18" i="50"/>
  <c r="E12"/>
  <c r="C25" i="42"/>
  <c r="E5" i="50"/>
  <c r="E7"/>
  <c r="E15"/>
  <c r="E21"/>
  <c r="E17"/>
  <c r="E25" i="44" l="1"/>
  <c r="E25" i="42"/>
  <c r="E25" i="39"/>
  <c r="E23" i="50"/>
</calcChain>
</file>

<file path=xl/sharedStrings.xml><?xml version="1.0" encoding="utf-8"?>
<sst xmlns="http://schemas.openxmlformats.org/spreadsheetml/2006/main" count="581" uniqueCount="74">
  <si>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</si>
  <si>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</si>
  <si>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</si>
  <si>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</si>
  <si>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</si>
  <si>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</si>
  <si>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</si>
  <si>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</si>
  <si>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</si>
  <si>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</si>
  <si>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</si>
  <si>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</si>
  <si>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</si>
  <si>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</si>
  <si>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</si>
  <si>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</si>
  <si>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</si>
  <si>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</si>
  <si>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</si>
  <si>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Зведена</t>
  </si>
  <si>
    <t>Капітальне будівництво ( придбання ) інших об´єктів</t>
  </si>
  <si>
    <t>Капітальний ремонт інших об´єктів</t>
  </si>
  <si>
    <t>Реконструкція та реставрвція інших об´єктів</t>
  </si>
  <si>
    <t>Заробітна плата</t>
  </si>
  <si>
    <t>Затверджено на рік</t>
  </si>
  <si>
    <t>спец</t>
  </si>
  <si>
    <t>благ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</si>
  <si>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</si>
  <si>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</si>
  <si>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</si>
  <si>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</si>
  <si>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</si>
  <si>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</si>
  <si>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</si>
  <si>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</si>
  <si>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</si>
  <si>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</si>
  <si>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</si>
  <si>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</si>
  <si>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</si>
  <si>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</si>
  <si>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</si>
  <si>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</si>
  <si>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</si>
  <si>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</si>
  <si>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</si>
  <si>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</si>
  <si>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</si>
  <si>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</si>
  <si>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</si>
  <si>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</si>
  <si>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</si>
  <si>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</si>
  <si>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</si>
  <si>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</si>
  <si>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</si>
  <si>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</si>
  <si>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</si>
  <si>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 станом на 01.10. 2020 року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</si>
  <si>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</si>
  <si>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</si>
  <si>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</si>
  <si>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 xml:space="preserve">Кошторис та фінансовий звіт  про надходження та використання   коштів станом на 01.04.2021 року  </t>
  </si>
  <si>
    <t>Добронадіївський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</si>
  <si>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стоном на 01.04.2021 року  </t>
  </si>
  <si>
    <t>Попельнастівський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</si>
  <si>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Куколівський заклад загальної середньої освіти І-ІІ ступенів - заклад дошкільної освіти Попельнастівської сільської ради Олександрійського району Кіровоградської області</t>
  </si>
  <si>
    <t>Олександрівський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</si>
  <si>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Улянівський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</si>
  <si>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стоном на 01.04.2021року  </t>
  </si>
  <si>
    <t>Червонокам'янський заклад загальної середньої освіти І-ІІІ ступенів - позашкільний центр Попельнастівської сільської ради Олександрійського району Кіровоградської області</t>
  </si>
  <si>
    <t>Кухонні меблі</t>
  </si>
  <si>
    <t>Щасливський заклад  загальної середньої освіти І-ІІ ступенів- заклад дошкільної освіти Попельнастівської сільської ради Олександрійського району Кіровоградської області</t>
  </si>
  <si>
    <t>Кухонні меблі (столи)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</si>
</sst>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3" fillId="0" borderId="1" xfId="0" applyFont="1" applyBorder="1" applyAlignment="1"/>
    <xf numFmtId="0" fontId="6" fillId="0" borderId="0" xfId="0" applyFont="1"/>
    <xf numFmtId="2" fontId="7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8" fillId="0" borderId="0" xfId="0" applyNumberFormat="1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9" fillId="0" borderId="1" xfId="0" applyFont="1" applyBorder="1" applyAlignment="1"/>
    <xf numFmtId="0" fontId="10" fillId="0" borderId="1" xfId="0" applyNumberFormat="1" applyFont="1" applyBorder="1" applyAlignment="1">
      <alignment horizontal="left"/>
    </xf>
    <xf numFmtId="2" fontId="9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2" fontId="0" fillId="3" borderId="0" xfId="0" applyNumberFormat="1" applyFill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4" fillId="2" borderId="1" xfId="0" applyNumberFormat="1" applyFont="1" applyFill="1" applyBorder="1"/>
    <xf numFmtId="0" fontId="8" fillId="2" borderId="5" xfId="0" applyFont="1" applyFill="1" applyBorder="1"/>
    <xf numFmtId="0" fontId="0" fillId="2" borderId="0" xfId="0" applyFill="1"/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3" fillId="2" borderId="0" xfId="0" applyNumberFormat="1" applyFont="1" applyFill="1"/>
    <xf numFmtId="2" fontId="11" fillId="2" borderId="1" xfId="0" applyNumberFormat="1" applyFont="1" applyFill="1" applyBorder="1"/>
    <xf numFmtId="2" fontId="16" fillId="2" borderId="6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/>
    <xf numFmtId="2" fontId="11" fillId="0" borderId="0" xfId="0" applyNumberFormat="1" applyFont="1" applyFill="1" applyBorder="1"/>
    <xf numFmtId="2" fontId="0" fillId="0" borderId="0" xfId="0" applyNumberFormat="1" applyFill="1" applyBorder="1"/>
    <xf numFmtId="0" fontId="1" fillId="0" borderId="0" xfId="0" applyFont="1" applyFill="1" applyBorder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0" borderId="3" xfId="0" applyNumberFormat="1" applyFont="1" applyFill="1" applyBorder="1" applyAlignment="1"/>
    <xf numFmtId="2" fontId="2" fillId="0" borderId="4" xfId="0" applyNumberFormat="1" applyFont="1" applyFill="1" applyBorder="1" applyAlignment="1"/>
    <xf numFmtId="2" fontId="3" fillId="0" borderId="1" xfId="0" applyNumberFormat="1" applyFont="1" applyFill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2" fontId="9" fillId="2" borderId="1" xfId="0" applyNumberFormat="1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2" fontId="13" fillId="0" borderId="3" xfId="0" applyNumberFormat="1" applyFont="1" applyBorder="1" applyAlignment="1"/>
    <xf numFmtId="2" fontId="13" fillId="0" borderId="4" xfId="0" applyNumberFormat="1" applyFont="1" applyBorder="1" applyAlignment="1"/>
    <xf numFmtId="2" fontId="13" fillId="2" borderId="3" xfId="0" applyNumberFormat="1" applyFont="1" applyFill="1" applyBorder="1" applyAlignment="1"/>
    <xf numFmtId="2" fontId="13" fillId="2" borderId="4" xfId="0" applyNumberFormat="1" applyFont="1" applyFill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opLeftCell="A19" workbookViewId="0">
      <selection activeCell="I28" sqref="I28"/>
    </sheetView>
  </sheetViews>
  <sheetFormatPr defaultRowHeight="15"/>
  <cols>
    <col min="1" max="1" width="39.375" style="1" customWidth="1"/>
    <col min="2" max="2" width="8.375" style="1" customWidth="1"/>
    <col min="3" max="3" width="16.375" style="4" customWidth="1"/>
    <col min="4" max="4" width="14.875" style="4" customWidth="1"/>
    <col min="5" max="5" width="12.375" hidden="1" customWidth="1"/>
    <col min="6" max="6" width="10.375" bestFit="1" customWidth="1"/>
    <col min="8" max="8" width="15.75" customWidth="1"/>
    <col min="10" max="10" width="12.25" customWidth="1"/>
  </cols>
  <sheetData>
    <row r="1" spans="1:10" ht="18.75">
      <c r="A1" s="80" t="s">
        <v>19</v>
      </c>
      <c r="B1" s="81"/>
      <c r="C1" s="81"/>
      <c r="D1" s="81"/>
    </row>
    <row r="2" spans="1:10" ht="36.75" customHeight="1">
      <c r="A2" s="87" t="s">
        <v>62</v>
      </c>
      <c r="B2" s="88"/>
      <c r="C2" s="88"/>
      <c r="D2" s="88"/>
    </row>
    <row r="3" spans="1:10" ht="18.75">
      <c r="A3" s="7"/>
      <c r="B3" s="7"/>
      <c r="C3" s="8"/>
      <c r="D3" s="8"/>
    </row>
    <row r="4" spans="1:10" ht="77.25" customHeight="1">
      <c r="A4" s="15" t="s">
        <v>0</v>
      </c>
      <c r="B4" s="15" t="s">
        <v>1</v>
      </c>
      <c r="C4" s="10" t="s">
        <v>24</v>
      </c>
      <c r="D4" s="10" t="s">
        <v>17</v>
      </c>
    </row>
    <row r="5" spans="1:10" ht="18.75">
      <c r="A5" s="21" t="s">
        <v>23</v>
      </c>
      <c r="B5" s="16">
        <v>2111</v>
      </c>
      <c r="C5" s="51">
        <f>'Добронадіївська ЗШ І-ІІІ ст'!C7+'Попельнастівський ЗШ І-ІІст'!C7+'Куколівський НВК'!C7+'Олександрівська ЗШ І-ІІІ ст'!C7+'Ульянівська ЗШ І-ІІІ ст'!C7+'Червонокамянське НВО'!C7+'Щасливська ЗШ І-ІІ ст'!C7</f>
        <v>32294830</v>
      </c>
      <c r="D5" s="20">
        <f>'Добронадіївська ЗШ І-ІІІ ст'!D7+'Попельнастівський ЗШ І-ІІст'!D7+'Куколівський НВК'!D7+'Олександрівська ЗШ І-ІІІ ст'!D7+'Ульянівська ЗШ І-ІІІ ст'!D7+'Червонокамянське НВО'!D7+'Щасливська ЗШ І-ІІ ст'!D7</f>
        <v>6729918.5600000005</v>
      </c>
      <c r="E5" s="4">
        <f>C5-D5</f>
        <v>25564911.439999998</v>
      </c>
      <c r="J5" s="4"/>
    </row>
    <row r="6" spans="1:10" ht="18.75">
      <c r="A6" s="21" t="s">
        <v>44</v>
      </c>
      <c r="B6" s="16">
        <v>2120</v>
      </c>
      <c r="C6" s="51">
        <f>'Добронадіївська ЗШ І-ІІІ ст'!C8+'Попельнастівський ЗШ І-ІІст'!C8+'Куколівський НВК'!C8+'Олександрівська ЗШ І-ІІІ ст'!C8+'Ульянівська ЗШ І-ІІІ ст'!C8+'Червонокамянське НВО'!C8+'Щасливська ЗШ І-ІІ ст'!C8</f>
        <v>7104850</v>
      </c>
      <c r="D6" s="20">
        <f>'Добронадіївська ЗШ І-ІІІ ст'!D8+'Попельнастівський ЗШ І-ІІст'!D8+'Куколівський НВК'!D8+'Олександрівська ЗШ І-ІІІ ст'!D8+'Ульянівська ЗШ І-ІІІ ст'!D8+'Червонокамянське НВО'!D8+'Щасливська ЗШ І-ІІ ст'!D8</f>
        <v>1502425.58</v>
      </c>
      <c r="E6" s="4">
        <f t="shared" ref="E6:E23" si="0">C6-D6</f>
        <v>5602424.4199999999</v>
      </c>
    </row>
    <row r="7" spans="1:10" ht="37.5">
      <c r="A7" s="11" t="s">
        <v>2</v>
      </c>
      <c r="B7" s="16">
        <v>2210</v>
      </c>
      <c r="C7" s="51">
        <f>'Добронадіївська ЗШ І-ІІІ ст'!C9+'Попельнастівський ЗШ І-ІІст'!C9+'Куколівський НВК'!C9+'Олександрівська ЗШ І-ІІІ ст'!C9+'Ульянівська ЗШ І-ІІІ ст'!C9+'Червонокамянське НВО'!C9+'Щасливська ЗШ І-ІІ ст'!C9</f>
        <v>585720</v>
      </c>
      <c r="D7" s="20">
        <f>'Добронадіївська ЗШ І-ІІІ ст'!D9+'Попельнастівський ЗШ І-ІІст'!D9+'Куколівський НВК'!D9+'Олександрівська ЗШ І-ІІІ ст'!D9+'Ульянівська ЗШ І-ІІІ ст'!D9+'Червонокамянське НВО'!D9+'Щасливська ЗШ І-ІІ ст'!D9</f>
        <v>170195</v>
      </c>
      <c r="E7" s="4">
        <f t="shared" si="0"/>
        <v>415525</v>
      </c>
    </row>
    <row r="8" spans="1:10" ht="18.75">
      <c r="A8" s="12" t="s">
        <v>3</v>
      </c>
      <c r="B8" s="16">
        <v>2230</v>
      </c>
      <c r="C8" s="51">
        <f>'Добронадіївська ЗШ І-ІІІ ст'!C10+'Попельнастівський ЗШ І-ІІст'!C10+'Куколівський НВК'!C10+'Олександрівська ЗШ І-ІІІ ст'!C10+'Ульянівська ЗШ І-ІІІ ст'!C10+'Червонокамянське НВО'!C10+'Щасливська ЗШ І-ІІ ст'!C10</f>
        <v>1393020</v>
      </c>
      <c r="D8" s="20">
        <f>'Добронадіївська ЗШ І-ІІІ ст'!D10+'Попельнастівський ЗШ І-ІІст'!D10+'Куколівський НВК'!D10+'Олександрівська ЗШ І-ІІІ ст'!D10+'Ульянівська ЗШ І-ІІІ ст'!D10+'Червонокамянське НВО'!D10+'Щасливська ЗШ І-ІІ ст'!D10</f>
        <v>302548.3</v>
      </c>
      <c r="E8" s="4">
        <f t="shared" si="0"/>
        <v>1090471.7</v>
      </c>
      <c r="J8" s="4"/>
    </row>
    <row r="9" spans="1:10" ht="18.75">
      <c r="A9" s="12" t="s">
        <v>4</v>
      </c>
      <c r="B9" s="16">
        <v>2240</v>
      </c>
      <c r="C9" s="51">
        <f>'Добронадіївська ЗШ І-ІІІ ст'!C11+'Попельнастівський ЗШ І-ІІст'!C11+'Куколівський НВК'!C11+'Олександрівська ЗШ І-ІІІ ст'!C11+'Ульянівська ЗШ І-ІІІ ст'!C11+'Червонокамянське НВО'!C11+'Щасливська ЗШ І-ІІ ст'!C11</f>
        <v>1014830</v>
      </c>
      <c r="D9" s="20">
        <f>'Добронадіївська ЗШ І-ІІІ ст'!D11+'Попельнастівський ЗШ І-ІІст'!D11+'Куколівський НВК'!D11+'Олександрівська ЗШ І-ІІІ ст'!D11+'Ульянівська ЗШ І-ІІІ ст'!D11+'Червонокамянське НВО'!D11+'Щасливська ЗШ І-ІІ ст'!D11</f>
        <v>56471.619999999995</v>
      </c>
      <c r="E9" s="4">
        <f t="shared" si="0"/>
        <v>958358.38</v>
      </c>
    </row>
    <row r="10" spans="1:10" ht="37.5">
      <c r="A10" s="42" t="s">
        <v>61</v>
      </c>
      <c r="B10" s="16">
        <v>2220</v>
      </c>
      <c r="C10" s="51">
        <f>'Добронадіївська ЗШ І-ІІІ ст'!C12+'Попельнастівський ЗШ І-ІІст'!C12+'Куколівський НВК'!C12+'Олександрівська ЗШ І-ІІІ ст'!C12+'Ульянівська ЗШ І-ІІІ ст'!C12+'Червонокамянське НВО'!C12+'Щасливська ЗШ І-ІІ ст'!C12</f>
        <v>0</v>
      </c>
      <c r="D10" s="20">
        <f>'Добронадіївська ЗШ І-ІІІ ст'!D12+'Попельнастівський ЗШ І-ІІст'!D12+'Куколівський НВК'!D12+'Олександрівська ЗШ І-ІІІ ст'!D12+'Ульянівська ЗШ І-ІІІ ст'!D12+'Червонокамянське НВО'!D12+'Щасливська ЗШ І-ІІ ст'!D12</f>
        <v>0</v>
      </c>
      <c r="E10" s="4">
        <f t="shared" si="0"/>
        <v>0</v>
      </c>
    </row>
    <row r="11" spans="1:10" ht="18.75">
      <c r="A11" s="12" t="s">
        <v>5</v>
      </c>
      <c r="B11" s="16">
        <v>2271</v>
      </c>
      <c r="C11" s="51">
        <f>'Добронадіївська ЗШ І-ІІІ ст'!C13+'Попельнастівський ЗШ І-ІІст'!C13+'Куколівський НВК'!C13+'Олександрівська ЗШ І-ІІІ ст'!C13+'Ульянівська ЗШ І-ІІІ ст'!C13+'Червонокамянське НВО'!C13+'Щасливська ЗШ І-ІІ ст'!C13</f>
        <v>0</v>
      </c>
      <c r="D11" s="20">
        <f>'Добронадіївська ЗШ І-ІІІ ст'!D13+'Попельнастівський ЗШ І-ІІст'!D13+'Куколівський НВК'!D13+'Олександрівська ЗШ І-ІІІ ст'!D13+'Ульянівська ЗШ І-ІІІ ст'!D13+'Червонокамянське НВО'!D13+'Щасливська ЗШ І-ІІ ст'!D13</f>
        <v>0</v>
      </c>
      <c r="E11" s="4">
        <f t="shared" si="0"/>
        <v>0</v>
      </c>
    </row>
    <row r="12" spans="1:10" ht="18.75">
      <c r="A12" s="12" t="s">
        <v>6</v>
      </c>
      <c r="B12" s="16">
        <v>2272</v>
      </c>
      <c r="C12" s="51">
        <f>'Добронадіївська ЗШ І-ІІІ ст'!C14+'Попельнастівський ЗШ І-ІІст'!C14+'Куколівський НВК'!C14+'Олександрівська ЗШ І-ІІІ ст'!C14+'Ульянівська ЗШ І-ІІІ ст'!C14+'Червонокамянське НВО'!C14+'Щасливська ЗШ І-ІІ ст'!C14</f>
        <v>16980</v>
      </c>
      <c r="D12" s="20">
        <f>'Добронадіївська ЗШ І-ІІІ ст'!D13+'Попельнастівський ЗШ І-ІІст'!D14+'Куколівський НВК'!D14+'Олександрівська ЗШ І-ІІІ ст'!D14+'Ульянівська ЗШ І-ІІІ ст'!D14+'Червонокамянське НВО'!D14+'Щасливська ЗШ І-ІІ ст'!D14</f>
        <v>3549.7</v>
      </c>
      <c r="E12" s="4">
        <f t="shared" si="0"/>
        <v>13430.3</v>
      </c>
    </row>
    <row r="13" spans="1:10" ht="18.75">
      <c r="A13" s="12" t="s">
        <v>7</v>
      </c>
      <c r="B13" s="16">
        <v>2273</v>
      </c>
      <c r="C13" s="51">
        <f>'Добронадіївська ЗШ І-ІІІ ст'!C15+'Попельнастівський ЗШ І-ІІст'!C15+'Куколівський НВК'!C15+'Олександрівська ЗШ І-ІІІ ст'!C15+'Ульянівська ЗШ І-ІІІ ст'!C15+'Червонокамянське НВО'!C15+'Щасливська ЗШ І-ІІ ст'!C15</f>
        <v>542720</v>
      </c>
      <c r="D13" s="20">
        <f>'Добронадіївська ЗШ І-ІІІ ст'!D15+'Попельнастівський ЗШ І-ІІст'!D15+'Куколівський НВК'!D15+'Олександрівська ЗШ І-ІІІ ст'!D15+'Ульянівська ЗШ І-ІІІ ст'!D15+'Червонокамянське НВО'!D15+'Щасливська ЗШ І-ІІ ст'!D15</f>
        <v>111763.33000000002</v>
      </c>
      <c r="E13" s="4">
        <f t="shared" si="0"/>
        <v>430956.67</v>
      </c>
    </row>
    <row r="14" spans="1:10" ht="18.75">
      <c r="A14" s="12" t="s">
        <v>8</v>
      </c>
      <c r="B14" s="16">
        <v>2274</v>
      </c>
      <c r="C14" s="51">
        <f>'Добронадіївська ЗШ І-ІІІ ст'!C16+'Попельнастівський ЗШ І-ІІст'!C16+'Куколівський НВК'!C16+'Олександрівська ЗШ І-ІІІ ст'!C16+'Ульянівська ЗШ І-ІІІ ст'!C16+'Червонокамянське НВО'!C16+'Щасливська ЗШ І-ІІ ст'!C16</f>
        <v>1202650</v>
      </c>
      <c r="D14" s="20">
        <f>'Добронадіївська ЗШ І-ІІІ ст'!D16+'Попельнастівський ЗШ І-ІІст'!D16+'Куколівський НВК'!D16+'Олександрівська ЗШ І-ІІІ ст'!D16+'Ульянівська ЗШ І-ІІІ ст'!D16+'Червонокамянське НВО'!D16+'Щасливська ЗШ І-ІІ ст'!D16</f>
        <v>179835.92</v>
      </c>
      <c r="E14" s="4">
        <f t="shared" si="0"/>
        <v>1022814.08</v>
      </c>
    </row>
    <row r="15" spans="1:10" ht="18.75">
      <c r="A15" s="12" t="s">
        <v>9</v>
      </c>
      <c r="B15" s="16">
        <v>2275</v>
      </c>
      <c r="C15" s="51">
        <f>'Добронадіївська ЗШ І-ІІІ ст'!C17+'Попельнастівський ЗШ І-ІІст'!C17+'Куколівський НВК'!C17+'Олександрівська ЗШ І-ІІІ ст'!C17+'Ульянівська ЗШ І-ІІІ ст'!C17+'Червонокамянське НВО'!C17+'Щасливська ЗШ І-ІІ ст'!C17</f>
        <v>1539340</v>
      </c>
      <c r="D15" s="20">
        <f>'Добронадіївська ЗШ І-ІІІ ст'!D17+'Попельнастівський ЗШ І-ІІст'!D17+'Куколівський НВК'!D17+'Олександрівська ЗШ І-ІІІ ст'!D17+'Ульянівська ЗШ І-ІІІ ст'!D17+'Червонокамянське НВО'!D17+'Щасливська ЗШ І-ІІ ст'!D17</f>
        <v>0</v>
      </c>
      <c r="E15" s="4">
        <f t="shared" si="0"/>
        <v>1539340</v>
      </c>
    </row>
    <row r="16" spans="1:10" ht="41.25" customHeight="1">
      <c r="A16" s="11" t="s">
        <v>10</v>
      </c>
      <c r="B16" s="16">
        <v>2282</v>
      </c>
      <c r="C16" s="51">
        <f>'Добронадіївська ЗШ І-ІІІ ст'!C18+'Попельнастівський ЗШ І-ІІст'!C18+'Куколівський НВК'!C18+'Олександрівська ЗШ І-ІІІ ст'!C18+'Ульянівська ЗШ І-ІІІ ст'!C18+'Червонокамянське НВО'!C18+'Щасливська ЗШ І-ІІ ст'!C18</f>
        <v>19350</v>
      </c>
      <c r="D16" s="20">
        <f>'Добронадіївська ЗШ І-ІІІ ст'!D18+'Попельнастівський ЗШ І-ІІст'!D18+'Куколівський НВК'!D18+'Олександрівська ЗШ І-ІІІ ст'!D18+'Ульянівська ЗШ І-ІІІ ст'!D18+'Червонокамянське НВО'!D18+'Щасливська ЗШ І-ІІ ст'!D18</f>
        <v>0</v>
      </c>
      <c r="E16" s="4">
        <f t="shared" si="0"/>
        <v>19350</v>
      </c>
    </row>
    <row r="17" spans="1:10" ht="18.75">
      <c r="A17" s="11" t="s">
        <v>13</v>
      </c>
      <c r="B17" s="16">
        <v>2730</v>
      </c>
      <c r="C17" s="51">
        <f>'Добронадіївська ЗШ І-ІІІ ст'!C19+'Попельнастівський ЗШ І-ІІст'!C19+'Куколівський НВК'!C19+'Олександрівська ЗШ І-ІІІ ст'!C19+'Ульянівська ЗШ І-ІІІ ст'!C19+'Червонокамянське НВО'!C19+'Щасливська ЗШ І-ІІ ст'!C19</f>
        <v>0</v>
      </c>
      <c r="D17" s="20">
        <f>'Добронадіївська ЗШ І-ІІІ ст'!D19+'Попельнастівський ЗШ І-ІІст'!D19+'Куколівський НВК'!D19+'Олександрівська ЗШ І-ІІІ ст'!D19+'Ульянівська ЗШ І-ІІІ ст'!D19+'Червонокамянське НВО'!D19+'Щасливська ЗШ І-ІІ ст'!D19</f>
        <v>0</v>
      </c>
      <c r="E17" s="4">
        <f t="shared" si="0"/>
        <v>0</v>
      </c>
    </row>
    <row r="18" spans="1:10" ht="18.75">
      <c r="A18" s="11" t="s">
        <v>14</v>
      </c>
      <c r="B18" s="16">
        <v>2800</v>
      </c>
      <c r="C18" s="51">
        <f>'Добронадіївська ЗШ І-ІІІ ст'!C20+'Попельнастівський ЗШ І-ІІст'!C20+'Куколівський НВК'!C20+'Олександрівська ЗШ І-ІІІ ст'!C20+'Ульянівська ЗШ І-ІІІ ст'!C20+'Червонокамянське НВО'!C20+'Щасливська ЗШ І-ІІ ст'!C20</f>
        <v>67300</v>
      </c>
      <c r="D18" s="20">
        <f>'Добронадіївська ЗШ І-ІІІ ст'!D20+'Попельнастівський ЗШ І-ІІст'!D20+'Куколівський НВК'!D20+'Олександрівська ЗШ І-ІІІ ст'!D20+'Ульянівська ЗШ І-ІІІ ст'!D20+'Червонокамянське НВО'!D20+'Щасливська ЗШ І-ІІ ст'!D20</f>
        <v>0</v>
      </c>
      <c r="E18" s="4">
        <f t="shared" si="0"/>
        <v>67300</v>
      </c>
      <c r="J18" s="4"/>
    </row>
    <row r="19" spans="1:10" ht="36.75" customHeight="1">
      <c r="A19" s="11" t="s">
        <v>11</v>
      </c>
      <c r="B19" s="16">
        <v>3110</v>
      </c>
      <c r="C19" s="51">
        <f>'Добронадіївська ЗШ І-ІІІ ст'!C21+'Попельнастівський ЗШ І-ІІст'!C21+'Куколівський НВК'!C21+'Олександрівська ЗШ І-ІІІ ст'!C21+'Ульянівська ЗШ І-ІІІ ст'!C21+'Червонокамянське НВО'!C21+'Щасливська ЗШ І-ІІ ст'!C21</f>
        <v>0</v>
      </c>
      <c r="D19" s="20">
        <f>'Добронадіївська ЗШ І-ІІІ ст'!D21+'Попельнастівський ЗШ І-ІІст'!D21+'Куколівський НВК'!D21+'Олександрівська ЗШ І-ІІІ ст'!D21+'Ульянівська ЗШ І-ІІІ ст'!D21+'Червонокамянське НВО'!D21+'Щасливська ЗШ І-ІІ ст'!D21</f>
        <v>0</v>
      </c>
      <c r="E19" s="4">
        <f t="shared" si="0"/>
        <v>0</v>
      </c>
    </row>
    <row r="20" spans="1:10" ht="37.5">
      <c r="A20" s="11" t="s">
        <v>20</v>
      </c>
      <c r="B20" s="16">
        <v>3122</v>
      </c>
      <c r="C20" s="51">
        <f>'Добронадіївська ЗШ І-ІІІ ст'!C22+'Попельнастівський ЗШ І-ІІст'!C22+'Куколівський НВК'!C22+'Олександрівська ЗШ І-ІІІ ст'!C22+'Ульянівська ЗШ І-ІІІ ст'!C22+'Червонокамянське НВО'!C22+'Щасливська ЗШ І-ІІ ст'!C22</f>
        <v>0</v>
      </c>
      <c r="D20" s="20">
        <f>'Добронадіївська ЗШ І-ІІІ ст'!D22+'Попельнастівський ЗШ І-ІІст'!D22+'Куколівський НВК'!D22+'Олександрівська ЗШ І-ІІІ ст'!D22+'Ульянівська ЗШ І-ІІІ ст'!D22+'Червонокамянське НВО'!D22+'Щасливська ЗШ І-ІІ ст'!D22</f>
        <v>0</v>
      </c>
      <c r="E20" s="4">
        <f t="shared" si="0"/>
        <v>0</v>
      </c>
    </row>
    <row r="21" spans="1:10" ht="36.75" customHeight="1">
      <c r="A21" s="11" t="s">
        <v>21</v>
      </c>
      <c r="B21" s="16">
        <v>3132</v>
      </c>
      <c r="C21" s="51">
        <f>'Добронадіївська ЗШ І-ІІІ ст'!C23+'Попельнастівський ЗШ І-ІІст'!C23+'Куколівський НВК'!C23+'Олександрівська ЗШ І-ІІІ ст'!C23+'Ульянівська ЗШ І-ІІІ ст'!C23+'Червонокамянське НВО'!C23+'Щасливська ЗШ І-ІІ ст'!C23</f>
        <v>0</v>
      </c>
      <c r="D21" s="20">
        <f>'Добронадіївська ЗШ І-ІІІ ст'!D23+'Попельнастівський ЗШ І-ІІст'!D23+'Куколівський НВК'!D23+'Олександрівська ЗШ І-ІІІ ст'!D23+'Ульянівська ЗШ І-ІІІ ст'!D23+'Червонокамянське НВО'!D23+'Щасливська ЗШ І-ІІ ст'!D23</f>
        <v>0</v>
      </c>
      <c r="E21" s="4">
        <f t="shared" si="0"/>
        <v>0</v>
      </c>
    </row>
    <row r="22" spans="1:10" ht="35.25" customHeight="1">
      <c r="A22" s="11" t="s">
        <v>22</v>
      </c>
      <c r="B22" s="16">
        <v>3142</v>
      </c>
      <c r="C22" s="51">
        <f>'Добронадіївська ЗШ І-ІІІ ст'!C24+'Попельнастівський ЗШ І-ІІст'!C24+'Куколівський НВК'!C24+'Олександрівська ЗШ І-ІІІ ст'!C24+'Ульянівська ЗШ І-ІІІ ст'!C24+'Червонокамянське НВО'!C24+'Щасливська ЗШ І-ІІ ст'!C24</f>
        <v>0</v>
      </c>
      <c r="D22" s="20">
        <f>'Добронадіївська ЗШ І-ІІІ ст'!D24+'Попельнастівський ЗШ І-ІІст'!D24+'Куколівський НВК'!D24+'Олександрівська ЗШ І-ІІІ ст'!D24+'Ульянівська ЗШ І-ІІІ ст'!D24+'Червонокамянське НВО'!D24+'Щасливська ЗШ І-ІІ ст'!D24</f>
        <v>0</v>
      </c>
      <c r="E22" s="4">
        <f t="shared" si="0"/>
        <v>0</v>
      </c>
    </row>
    <row r="23" spans="1:10" ht="18.75">
      <c r="A23" s="11" t="s">
        <v>12</v>
      </c>
      <c r="B23" s="12"/>
      <c r="C23" s="59">
        <f>SUM(C5:C22)</f>
        <v>45781590</v>
      </c>
      <c r="D23" s="59">
        <f>SUM(D5:D22)</f>
        <v>9056708.0099999998</v>
      </c>
      <c r="E23" s="4">
        <f t="shared" si="0"/>
        <v>36724881.990000002</v>
      </c>
    </row>
    <row r="24" spans="1:10" ht="18.75">
      <c r="A24" s="45"/>
      <c r="B24" s="68"/>
      <c r="C24" s="70"/>
      <c r="D24" s="70"/>
      <c r="E24" s="4"/>
    </row>
    <row r="25" spans="1:10" ht="18.75">
      <c r="A25" s="45"/>
      <c r="B25" s="68"/>
      <c r="C25" s="70"/>
      <c r="D25" s="70"/>
      <c r="E25" s="4"/>
    </row>
    <row r="26" spans="1:10" ht="18.75">
      <c r="A26" s="45"/>
      <c r="B26" s="68"/>
      <c r="C26" s="70"/>
      <c r="D26" s="70"/>
      <c r="E26" s="4"/>
    </row>
    <row r="27" spans="1:10">
      <c r="B27" s="69"/>
      <c r="C27" s="71"/>
      <c r="D27" s="71"/>
    </row>
    <row r="28" spans="1:10">
      <c r="B28" s="69"/>
      <c r="C28" s="71"/>
      <c r="D28" s="71"/>
    </row>
    <row r="29" spans="1:10">
      <c r="B29" s="72"/>
      <c r="C29" s="71"/>
      <c r="D29" s="71"/>
    </row>
    <row r="30" spans="1:10">
      <c r="B30" s="72"/>
      <c r="C30" s="71"/>
      <c r="D30" s="71"/>
    </row>
    <row r="32" spans="1:10" ht="18.75">
      <c r="A32" s="7"/>
      <c r="B32" s="5"/>
      <c r="D32" s="28" t="s">
        <v>25</v>
      </c>
    </row>
    <row r="33" spans="1:6" ht="75">
      <c r="A33" s="15" t="s">
        <v>0</v>
      </c>
      <c r="B33" s="15" t="s">
        <v>1</v>
      </c>
      <c r="C33" s="10" t="s">
        <v>24</v>
      </c>
      <c r="D33" s="10" t="s">
        <v>17</v>
      </c>
    </row>
    <row r="34" spans="1:6" ht="37.5">
      <c r="A34" s="11" t="s">
        <v>2</v>
      </c>
      <c r="B34" s="17">
        <v>2210</v>
      </c>
      <c r="C34" s="20">
        <f>'Добронадіївська ЗШ І-ІІІ ст'!C30+'Попельнастівський ЗШ І-ІІст'!C31+'Куколівський НВК'!C30+'Олександрівська ЗШ І-ІІІ ст'!C31+'Ульянівська ЗШ І-ІІІ ст'!C32+'Червонокамянське НВО'!C30</f>
        <v>5000</v>
      </c>
      <c r="D34" s="20">
        <f>'Добронадіївська ЗШ І-ІІІ ст'!D30+'Попельнастівський ЗШ І-ІІст'!D31+'Куколівський НВК'!D30+'Олександрівська ЗШ І-ІІІ ст'!D31+'Ульянівська ЗШ І-ІІІ ст'!D32+'Червонокамянське НВО'!D30</f>
        <v>1200</v>
      </c>
      <c r="E34" s="4"/>
    </row>
    <row r="35" spans="1:6" ht="18.75">
      <c r="A35" s="12" t="s">
        <v>3</v>
      </c>
      <c r="B35" s="17">
        <v>2230</v>
      </c>
      <c r="C35" s="20">
        <f>'Попельнастівський ЗШ І-ІІст'!C32+'Куколівський НВК'!C31+'Олександрівська ЗШ І-ІІІ ст'!C32+'Червонокамянське НВО'!C31+'Щасливська ЗШ І-ІІ ст'!C31</f>
        <v>0</v>
      </c>
      <c r="D35" s="20">
        <f>'Попельнастівський ЗШ І-ІІст'!D32+'Куколівський НВК'!D31+'Олександрівська ЗШ І-ІІІ ст'!D32+'Червонокамянське НВО'!D31+'Щасливська ЗШ І-ІІ ст'!D31</f>
        <v>0</v>
      </c>
      <c r="E35" s="4"/>
    </row>
    <row r="36" spans="1:6" ht="18.75">
      <c r="A36" s="12" t="s">
        <v>4</v>
      </c>
      <c r="B36" s="17">
        <v>2240</v>
      </c>
      <c r="C36" s="20">
        <f>'Олександрівська ЗШ І-ІІІ ст'!C33+'Червонокамянське НВО'!C32</f>
        <v>0</v>
      </c>
      <c r="D36" s="20">
        <f>'Олександрівська ЗШ І-ІІІ ст'!D33+'Червонокамянське НВО'!D32</f>
        <v>0</v>
      </c>
      <c r="E36" s="4"/>
    </row>
    <row r="37" spans="1:6" ht="18.75">
      <c r="A37" s="12" t="s">
        <v>9</v>
      </c>
      <c r="B37" s="29">
        <v>2275</v>
      </c>
      <c r="C37" s="20">
        <f>'Добронадіївська ЗШ І-ІІІ ст'!C34+'Ульянівська ЗШ І-ІІІ ст'!C33+'Червонокамянське НВО'!C33</f>
        <v>816</v>
      </c>
      <c r="D37" s="20">
        <f>'Добронадіївська ЗШ І-ІІІ ст'!D34+'Ульянівська ЗШ І-ІІІ ст'!D33+'Червонокамянське НВО'!D33</f>
        <v>816</v>
      </c>
      <c r="E37" s="4"/>
    </row>
    <row r="38" spans="1:6" ht="18.75">
      <c r="A38" s="11" t="s">
        <v>14</v>
      </c>
      <c r="B38" s="17">
        <v>2800</v>
      </c>
      <c r="C38" s="20"/>
      <c r="D38" s="20"/>
      <c r="E38" s="4"/>
    </row>
    <row r="39" spans="1:6" ht="56.25">
      <c r="A39" s="11" t="s">
        <v>11</v>
      </c>
      <c r="B39" s="17">
        <v>3110</v>
      </c>
      <c r="C39" s="20"/>
      <c r="D39" s="20"/>
      <c r="E39" s="4"/>
    </row>
    <row r="40" spans="1:6" ht="18.75">
      <c r="A40" s="18" t="s">
        <v>15</v>
      </c>
      <c r="B40" s="19">
        <v>3132</v>
      </c>
      <c r="C40" s="20"/>
      <c r="D40" s="20"/>
      <c r="E40" s="4"/>
    </row>
    <row r="41" spans="1:6" ht="18.75">
      <c r="A41" s="11" t="s">
        <v>12</v>
      </c>
      <c r="B41" s="17"/>
      <c r="C41" s="52">
        <f>SUM(C34:C40)</f>
        <v>5816</v>
      </c>
      <c r="D41" s="52">
        <f>SUM(D34:D40)</f>
        <v>2016</v>
      </c>
      <c r="E41" s="4"/>
    </row>
    <row r="42" spans="1:6" ht="18.75">
      <c r="A42" s="45"/>
      <c r="B42" s="46"/>
      <c r="C42" s="47"/>
      <c r="D42" s="47"/>
      <c r="E42" s="4"/>
    </row>
    <row r="43" spans="1:6">
      <c r="B43" s="5"/>
    </row>
    <row r="44" spans="1:6">
      <c r="B44" s="5"/>
    </row>
    <row r="45" spans="1:6">
      <c r="B45" s="5"/>
      <c r="D45" s="4" t="s">
        <v>26</v>
      </c>
    </row>
    <row r="46" spans="1:6" ht="75">
      <c r="A46" s="15" t="s">
        <v>0</v>
      </c>
      <c r="B46" s="15" t="s">
        <v>1</v>
      </c>
      <c r="C46" s="10" t="s">
        <v>24</v>
      </c>
      <c r="D46" s="10" t="s">
        <v>17</v>
      </c>
    </row>
    <row r="47" spans="1:6" ht="37.5">
      <c r="A47" s="11" t="s">
        <v>2</v>
      </c>
      <c r="B47" s="17">
        <v>2210</v>
      </c>
      <c r="C47" s="20">
        <f>'Добронадіївська ЗШ І-ІІІ ст'!C44+'Куколівський НВК'!C43+'Олександрівська ЗШ І-ІІІ ст'!C44+'Червонокамянське НВО'!C43</f>
        <v>60000</v>
      </c>
      <c r="D47" s="20">
        <f>'Добронадіївська ЗШ І-ІІІ ст'!D44+'Куколівський НВК'!D43+'Олександрівська ЗШ І-ІІІ ст'!D44+'Червонокамянське НВО'!D43</f>
        <v>60000</v>
      </c>
      <c r="E47" s="4"/>
    </row>
    <row r="48" spans="1:6" ht="18.75">
      <c r="A48" s="12" t="s">
        <v>3</v>
      </c>
      <c r="B48" s="17">
        <v>2230</v>
      </c>
      <c r="C48" s="20">
        <f>'Добронадіївська ЗШ І-ІІІ ст'!C45+'Попельнастівський ЗШ І-ІІст'!C45+'Куколівський НВК'!C44+'Олександрівська ЗШ І-ІІІ ст'!C45+'Ульянівська ЗШ І-ІІІ ст'!C45+'Червонокамянське НВО'!C44+'Щасливська ЗШ І-ІІ ст'!C43</f>
        <v>17221.009999999998</v>
      </c>
      <c r="D48" s="20">
        <f>'Добронадіївська ЗШ І-ІІІ ст'!D45+'Попельнастівський ЗШ І-ІІст'!D45:E45+'Куколівський НВК'!D44+'Олександрівська ЗШ І-ІІІ ст'!D45+'Ульянівська ЗШ І-ІІІ ст'!D45+'Червонокамянське НВО'!D44+'Щасливська ЗШ І-ІІ ст'!D43</f>
        <v>17221.009999999998</v>
      </c>
      <c r="E48" s="4"/>
      <c r="F48" s="4"/>
    </row>
    <row r="49" spans="1:6" ht="18.75">
      <c r="A49" s="12" t="s">
        <v>4</v>
      </c>
      <c r="B49" s="17">
        <v>2240</v>
      </c>
      <c r="C49" s="20">
        <f>'Куколівський НВК'!C45</f>
        <v>0</v>
      </c>
      <c r="D49" s="20">
        <f>'Куколівський НВК'!D45</f>
        <v>0</v>
      </c>
      <c r="E49" s="4"/>
    </row>
    <row r="50" spans="1:6" ht="18.75">
      <c r="A50" s="12" t="s">
        <v>9</v>
      </c>
      <c r="B50" s="17">
        <v>2275</v>
      </c>
      <c r="C50" s="20">
        <f>'Куколівський НВК'!C46</f>
        <v>0</v>
      </c>
      <c r="D50" s="20">
        <f>'Куколівський НВК'!D46</f>
        <v>0</v>
      </c>
      <c r="E50" s="4"/>
    </row>
    <row r="51" spans="1:6" ht="18.75">
      <c r="A51" s="11" t="s">
        <v>14</v>
      </c>
      <c r="B51" s="17">
        <v>2800</v>
      </c>
      <c r="C51" s="20">
        <f>'Куколівський НВК'!C47</f>
        <v>0</v>
      </c>
      <c r="D51" s="20">
        <f>'Куколівський НВК'!D47</f>
        <v>0</v>
      </c>
      <c r="E51" s="4"/>
    </row>
    <row r="52" spans="1:6" ht="56.25">
      <c r="A52" s="11" t="s">
        <v>11</v>
      </c>
      <c r="B52" s="17">
        <v>3110</v>
      </c>
      <c r="C52" s="20">
        <f>'Куколівський НВК'!C48</f>
        <v>0</v>
      </c>
      <c r="D52" s="20">
        <f>'Куколівський НВК'!D48</f>
        <v>0</v>
      </c>
      <c r="E52" s="4"/>
    </row>
    <row r="53" spans="1:6" ht="18.75">
      <c r="A53" s="18" t="s">
        <v>15</v>
      </c>
      <c r="B53" s="19">
        <v>3132</v>
      </c>
      <c r="C53" s="20">
        <f>'Куколівський НВК'!C49</f>
        <v>0</v>
      </c>
      <c r="D53" s="20">
        <f>'Куколівський НВК'!D49</f>
        <v>0</v>
      </c>
      <c r="E53" s="4"/>
    </row>
    <row r="54" spans="1:6" ht="18.75">
      <c r="A54" s="11" t="s">
        <v>12</v>
      </c>
      <c r="B54" s="17"/>
      <c r="C54" s="52">
        <f>SUM(C47:C53)</f>
        <v>77221.009999999995</v>
      </c>
      <c r="D54" s="52">
        <f>SUM(D47:D53)</f>
        <v>77221.009999999995</v>
      </c>
      <c r="E54" s="4"/>
    </row>
    <row r="55" spans="1:6">
      <c r="B55" s="5"/>
    </row>
    <row r="56" spans="1:6">
      <c r="B56" s="5"/>
    </row>
    <row r="57" spans="1:6">
      <c r="B57" s="5"/>
    </row>
    <row r="58" spans="1:6" ht="33.75" customHeight="1">
      <c r="A58" s="82"/>
      <c r="B58" s="83"/>
      <c r="C58" s="83"/>
      <c r="D58" s="83"/>
    </row>
    <row r="59" spans="1:6" ht="37.5" customHeight="1">
      <c r="A59" s="82" t="s">
        <v>60</v>
      </c>
      <c r="B59" s="89"/>
      <c r="C59" s="89"/>
      <c r="D59" s="89"/>
    </row>
    <row r="60" spans="1:6" ht="18.75">
      <c r="A60" s="84" t="s">
        <v>30</v>
      </c>
      <c r="B60" s="85"/>
      <c r="C60" s="86" t="s">
        <v>31</v>
      </c>
      <c r="D60" s="85"/>
    </row>
    <row r="61" spans="1:6" ht="18.75">
      <c r="A61" s="32" t="s">
        <v>39</v>
      </c>
      <c r="B61" s="37">
        <v>2210</v>
      </c>
      <c r="C61" s="77">
        <f>'Добронадіївська ЗШ І-ІІІ ст'!C57:D57+'Попельнастівський ЗШ І-ІІст'!C58:D58+'Куколівський НВК'!C58:D58+'Олександрівська ЗШ І-ІІІ ст'!C58:D58+'Ульянівська ЗШ І-ІІІ ст'!C58:D58+'Червонокамянське НВО'!C57:D57+'Щасливська ЗШ І-ІІ ст'!C57:D57</f>
        <v>0</v>
      </c>
      <c r="D61" s="77"/>
      <c r="F61" s="4"/>
    </row>
    <row r="62" spans="1:6" ht="18.75">
      <c r="A62" s="32" t="s">
        <v>33</v>
      </c>
      <c r="B62" s="37">
        <v>2210</v>
      </c>
      <c r="C62" s="77">
        <f>'Попельнастівський ЗШ І-ІІст'!C59:D59+'Куколівський НВК'!C59:D59+'Олександрівська ЗШ І-ІІІ ст'!C59:D59+'Ульянівська ЗШ І-ІІІ ст'!C59:D59+'Червонокамянське НВО'!C58:D58+'Щасливська ЗШ І-ІІ ст'!C58:D58</f>
        <v>0</v>
      </c>
      <c r="D62" s="77"/>
      <c r="E62" s="4"/>
      <c r="F62" s="34"/>
    </row>
    <row r="63" spans="1:6" ht="18.75">
      <c r="A63" s="32" t="s">
        <v>36</v>
      </c>
      <c r="B63" s="37">
        <v>2210</v>
      </c>
      <c r="C63" s="77">
        <f>'Попельнастівський ЗШ І-ІІст'!C60:D60+'Куколівський НВК'!C60:D60+'Олександрівська ЗШ І-ІІІ ст'!C60:D60+'Ульянівська ЗШ І-ІІІ ст'!C60:D60+'Червонокамянське НВО'!C59:D59+'Щасливська ЗШ І-ІІ ст'!C59:D59</f>
        <v>0</v>
      </c>
      <c r="D63" s="77"/>
      <c r="F63" s="31"/>
    </row>
    <row r="64" spans="1:6" ht="18.75">
      <c r="A64" s="32" t="s">
        <v>41</v>
      </c>
      <c r="B64" s="38">
        <v>3110.221</v>
      </c>
      <c r="C64" s="77">
        <f>'Попельнастівський ЗШ І-ІІст'!C61:D61+'Куколівський НВК'!C61:D61+'Олександрівська ЗШ І-ІІІ ст'!C61:D61+'Ульянівська ЗШ І-ІІІ ст'!C61:D61+'Червонокамянське НВО'!C60:D60+'Щасливська ЗШ І-ІІ ст'!C60:D60</f>
        <v>0</v>
      </c>
      <c r="D64" s="77"/>
      <c r="F64" s="4"/>
    </row>
    <row r="65" spans="1:6" ht="18.75">
      <c r="A65" s="32" t="s">
        <v>32</v>
      </c>
      <c r="B65" s="37">
        <v>2210</v>
      </c>
      <c r="C65" s="77">
        <f>'Добронадіївська ЗШ І-ІІІ ст'!C61:D61+'Попельнастівський ЗШ І-ІІст'!C62:D62+'Куколівський НВК'!C62:D62+'Олександрівська ЗШ І-ІІІ ст'!C62:D62+'Ульянівська ЗШ І-ІІІ ст'!C62:D62+'Червонокамянське НВО'!C61:D61+'Щасливська ЗШ І-ІІ ст'!C61:D61</f>
        <v>0</v>
      </c>
      <c r="D65" s="77"/>
      <c r="E65" s="4"/>
    </row>
    <row r="66" spans="1:6" ht="18.75">
      <c r="A66" s="32" t="s">
        <v>34</v>
      </c>
      <c r="B66" s="37">
        <v>2210</v>
      </c>
      <c r="C66" s="77">
        <f>'Попельнастівський ЗШ І-ІІст'!C63:D63+'Куколівський НВК'!C63:D63+'Олександрівська ЗШ І-ІІІ ст'!C63:D63+'Ульянівська ЗШ І-ІІІ ст'!C63:D63+'Червонокамянське НВО'!C62:D62+'Щасливська ЗШ І-ІІ ст'!C62:D62</f>
        <v>0</v>
      </c>
      <c r="D66" s="77"/>
    </row>
    <row r="67" spans="1:6" ht="18.75">
      <c r="A67" s="32" t="s">
        <v>40</v>
      </c>
      <c r="B67" s="37">
        <v>2210</v>
      </c>
      <c r="C67" s="77">
        <f>'Попельнастівський ЗШ І-ІІст'!C64:D64+'Куколівський НВК'!C64:D64+'Олександрівська ЗШ І-ІІІ ст'!C64:D64+'Ульянівська ЗШ І-ІІІ ст'!C64:D64+'Червонокамянське НВО'!C63:D63+'Щасливська ЗШ І-ІІ ст'!C63:D63</f>
        <v>0</v>
      </c>
      <c r="D67" s="77"/>
    </row>
    <row r="68" spans="1:6" ht="18.75">
      <c r="A68" s="32" t="s">
        <v>35</v>
      </c>
      <c r="B68" s="37">
        <v>3110</v>
      </c>
      <c r="C68" s="77">
        <f>'Попельнастівський ЗШ І-ІІст'!C65:D65+'Куколівський НВК'!C65:D65+'Олександрівська ЗШ І-ІІІ ст'!C65:D65+'Ульянівська ЗШ І-ІІІ ст'!C65:D65+'Червонокамянське НВО'!C64:D64+'Щасливська ЗШ І-ІІ ст'!C64:D64</f>
        <v>0</v>
      </c>
      <c r="D68" s="77"/>
    </row>
    <row r="69" spans="1:6" ht="18.75">
      <c r="A69" s="32" t="s">
        <v>37</v>
      </c>
      <c r="B69" s="37">
        <v>2210</v>
      </c>
      <c r="C69" s="77">
        <f>'Попельнастівський ЗШ І-ІІст'!C66:D66+'Куколівський НВК'!C66:D66+'Олександрівська ЗШ І-ІІІ ст'!C66:D66+'Ульянівська ЗШ І-ІІІ ст'!C66:D66+'Червонокамянське НВО'!C65:D65+'Щасливська ЗШ І-ІІ ст'!C65:D65</f>
        <v>0</v>
      </c>
      <c r="D69" s="77"/>
      <c r="F69" s="4"/>
    </row>
    <row r="70" spans="1:6" ht="18.75">
      <c r="A70" s="32" t="s">
        <v>38</v>
      </c>
      <c r="B70" s="37">
        <v>2210</v>
      </c>
      <c r="C70" s="77">
        <f>'Попельнастівський ЗШ І-ІІст'!C67:D67+'Куколівський НВК'!C67:D67+'Олександрівська ЗШ І-ІІІ ст'!C67:D67+'Ульянівська ЗШ І-ІІІ ст'!C67:D67+'Червонокамянське НВО'!C66:D66+'Щасливська ЗШ І-ІІ ст'!C66:D66</f>
        <v>0</v>
      </c>
      <c r="D70" s="77"/>
    </row>
    <row r="71" spans="1:6" ht="18.75">
      <c r="A71" s="35" t="s">
        <v>50</v>
      </c>
      <c r="B71" s="37">
        <v>2240</v>
      </c>
      <c r="C71" s="77">
        <f>'Попельнастівський ЗШ І-ІІст'!C68:D68+'Куколівський НВК'!C68:D68+'Олександрівська ЗШ І-ІІІ ст'!C68:D68+'Ульянівська ЗШ І-ІІІ ст'!C68:D68+'Червонокамянське НВО'!C67:D67+'Щасливська ЗШ І-ІІ ст'!C67</f>
        <v>0</v>
      </c>
      <c r="D71" s="77"/>
    </row>
    <row r="72" spans="1:6" ht="18.75">
      <c r="A72" s="32" t="s">
        <v>42</v>
      </c>
      <c r="B72" s="37">
        <v>2230</v>
      </c>
      <c r="C72" s="77">
        <f>'Добронадіївська ЗШ І-ІІІ ст'!C68:D68+'Попельнастівський ЗШ І-ІІст'!C69:D69+'Куколівський НВК'!C69:D69+'Олександрівська ЗШ І-ІІІ ст'!C69:D69+'Ульянівська ЗШ І-ІІІ ст'!C69:D69+'Червонокамянське НВО'!C68:D68+'Щасливська ЗШ І-ІІ ст'!C68:D68</f>
        <v>17221.009999999998</v>
      </c>
      <c r="D72" s="77"/>
    </row>
    <row r="73" spans="1:6" ht="18.75">
      <c r="A73" s="42" t="s">
        <v>73</v>
      </c>
      <c r="B73" s="37">
        <v>2210</v>
      </c>
      <c r="C73" s="77">
        <f>'Червонокамянське НВО'!C69:D69</f>
        <v>60000</v>
      </c>
      <c r="D73" s="77"/>
    </row>
    <row r="74" spans="1:6" ht="18.75">
      <c r="A74" s="35" t="s">
        <v>49</v>
      </c>
      <c r="B74" s="37">
        <v>2210</v>
      </c>
      <c r="C74" s="77">
        <f>'Попельнастівський ЗШ І-ІІст'!C70:D70+'Куколівський НВК'!C70:D70+'Олександрівська ЗШ І-ІІІ ст'!C70:D70+'Ульянівська ЗШ І-ІІІ ст'!C70:D70+'Червонокамянське НВО'!C70:D70+'Щасливська ЗШ І-ІІ ст'!C69:D69</f>
        <v>0</v>
      </c>
      <c r="D74" s="77"/>
      <c r="E74" s="49"/>
    </row>
    <row r="75" spans="1:6" ht="18.75">
      <c r="A75" s="35" t="s">
        <v>47</v>
      </c>
      <c r="B75" s="37">
        <v>2210</v>
      </c>
      <c r="C75" s="77">
        <f>'Попельнастівський ЗШ І-ІІст'!C71:D71+'Куколівський НВК'!C71:D71+'Олександрівська ЗШ І-ІІІ ст'!C71:D71+'Ульянівська ЗШ І-ІІІ ст'!C71:D71+'Червонокамянське НВО'!C71:D71+'Щасливська ЗШ І-ІІ ст'!C70:D70</f>
        <v>0</v>
      </c>
      <c r="D75" s="77"/>
    </row>
    <row r="76" spans="1:6" ht="18.75">
      <c r="A76" s="35" t="s">
        <v>46</v>
      </c>
      <c r="B76" s="37">
        <v>2210</v>
      </c>
      <c r="C76" s="77">
        <f>'Попельнастівський ЗШ І-ІІст'!C72:D72+'Куколівський НВК'!C72:D72+'Олександрівська ЗШ І-ІІІ ст'!C72:D72+'Ульянівська ЗШ І-ІІІ ст'!C72:D72+'Червонокамянське НВО'!C72:D72+'Щасливська ЗШ І-ІІ ст'!C71:D71</f>
        <v>0</v>
      </c>
      <c r="D76" s="77"/>
    </row>
    <row r="77" spans="1:6" ht="18.75">
      <c r="A77" s="35" t="s">
        <v>48</v>
      </c>
      <c r="B77" s="36">
        <v>2210</v>
      </c>
      <c r="C77" s="77">
        <f>'Попельнастівський ЗШ І-ІІст'!C73:D73+'Куколівський НВК'!C73:D73+'Олександрівська ЗШ І-ІІІ ст'!C73:D73+'Ульянівська ЗШ І-ІІІ ст'!C73:D73+'Червонокамянське НВО'!C73:D73+'Щасливська ЗШ І-ІІ ст'!C72:D72</f>
        <v>0</v>
      </c>
      <c r="D77" s="77"/>
    </row>
    <row r="78" spans="1:6" ht="18.75">
      <c r="A78" s="73"/>
      <c r="B78" s="74"/>
      <c r="C78" s="78"/>
      <c r="D78" s="79"/>
    </row>
    <row r="79" spans="1:6" ht="18.75">
      <c r="A79" s="73"/>
      <c r="B79" s="74"/>
      <c r="C79" s="75">
        <f>SUM(C61:D78)</f>
        <v>77221.009999999995</v>
      </c>
      <c r="D79" s="76"/>
      <c r="E79" s="50"/>
      <c r="F79" s="4"/>
    </row>
  </sheetData>
  <mergeCells count="27">
    <mergeCell ref="A1:D1"/>
    <mergeCell ref="A58:D58"/>
    <mergeCell ref="A60:B60"/>
    <mergeCell ref="C60:D60"/>
    <mergeCell ref="C61:D61"/>
    <mergeCell ref="A2:D2"/>
    <mergeCell ref="A59:D59"/>
    <mergeCell ref="C62:D62"/>
    <mergeCell ref="C63:D63"/>
    <mergeCell ref="C64:D64"/>
    <mergeCell ref="C65:D65"/>
    <mergeCell ref="A78:B78"/>
    <mergeCell ref="C78:D78"/>
    <mergeCell ref="A79:B79"/>
    <mergeCell ref="C79:D79"/>
    <mergeCell ref="C66:D66"/>
    <mergeCell ref="C67:D67"/>
    <mergeCell ref="C68:D68"/>
    <mergeCell ref="C73:D73"/>
    <mergeCell ref="C77:D77"/>
    <mergeCell ref="C69:D69"/>
    <mergeCell ref="C71:D71"/>
    <mergeCell ref="C72:D72"/>
    <mergeCell ref="C70:D70"/>
    <mergeCell ref="C74:D74"/>
    <mergeCell ref="C75:D75"/>
    <mergeCell ref="C76:D7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5"/>
  <sheetViews>
    <sheetView workbookViewId="0">
      <selection activeCell="F1" sqref="F1:F1048576"/>
    </sheetView>
  </sheetViews>
  <sheetFormatPr defaultRowHeight="15"/>
  <cols>
    <col min="1" max="1" width="40.875" style="3" customWidth="1"/>
    <col min="2" max="2" width="9.375" style="1" customWidth="1"/>
    <col min="3" max="3" width="17.875" customWidth="1"/>
    <col min="4" max="4" width="17.125" customWidth="1"/>
    <col min="5" max="5" width="11" hidden="1" customWidth="1"/>
    <col min="7" max="7" width="12.75" customWidth="1"/>
    <col min="8" max="8" width="11.25" customWidth="1"/>
  </cols>
  <sheetData>
    <row r="2" spans="1:5" ht="55.5" customHeight="1">
      <c r="A2" s="87" t="s">
        <v>62</v>
      </c>
      <c r="B2" s="88"/>
      <c r="C2" s="88"/>
      <c r="D2" s="88"/>
    </row>
    <row r="3" spans="1:5" ht="60" customHeight="1">
      <c r="A3" s="98" t="s">
        <v>63</v>
      </c>
      <c r="B3" s="99"/>
      <c r="C3" s="99"/>
      <c r="D3" s="99"/>
    </row>
    <row r="4" spans="1:5" ht="18.75">
      <c r="A4" s="6"/>
      <c r="B4" s="7"/>
      <c r="C4" s="8"/>
      <c r="D4" s="8"/>
    </row>
    <row r="5" spans="1:5" ht="41.25" customHeight="1">
      <c r="A5" s="95" t="s">
        <v>27</v>
      </c>
      <c r="B5" s="96"/>
      <c r="C5" s="96"/>
      <c r="D5" s="96"/>
    </row>
    <row r="6" spans="1:5" s="2" customFormat="1" ht="74.25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5" s="2" customFormat="1" ht="18.75">
      <c r="A7" s="21" t="s">
        <v>23</v>
      </c>
      <c r="B7" s="16">
        <v>2111</v>
      </c>
      <c r="C7" s="56">
        <v>4654060</v>
      </c>
      <c r="D7" s="56">
        <v>994171.79</v>
      </c>
      <c r="E7" s="25">
        <f>C7-D7</f>
        <v>3659888.21</v>
      </c>
    </row>
    <row r="8" spans="1:5" s="2" customFormat="1" ht="18.75">
      <c r="A8" s="21" t="s">
        <v>44</v>
      </c>
      <c r="B8" s="16">
        <v>2120</v>
      </c>
      <c r="C8" s="56">
        <v>1023890</v>
      </c>
      <c r="D8" s="56">
        <v>221379.48</v>
      </c>
      <c r="E8" s="25">
        <f t="shared" ref="E8:E25" si="0">C8-D8</f>
        <v>802510.52</v>
      </c>
    </row>
    <row r="9" spans="1:5" ht="37.5">
      <c r="A9" s="11" t="s">
        <v>2</v>
      </c>
      <c r="B9" s="16">
        <v>2210</v>
      </c>
      <c r="C9" s="60">
        <v>108780</v>
      </c>
      <c r="D9" s="60">
        <v>15318</v>
      </c>
      <c r="E9" s="25">
        <f t="shared" si="0"/>
        <v>93462</v>
      </c>
    </row>
    <row r="10" spans="1:5" ht="18.75">
      <c r="A10" s="11" t="s">
        <v>3</v>
      </c>
      <c r="B10" s="16">
        <v>2230</v>
      </c>
      <c r="C10" s="61">
        <v>164500</v>
      </c>
      <c r="D10" s="61">
        <v>28327.42</v>
      </c>
      <c r="E10" s="25">
        <f t="shared" si="0"/>
        <v>136172.58000000002</v>
      </c>
    </row>
    <row r="11" spans="1:5" ht="18.75">
      <c r="A11" s="11" t="s">
        <v>4</v>
      </c>
      <c r="B11" s="16">
        <v>2240</v>
      </c>
      <c r="C11" s="61">
        <v>190340</v>
      </c>
      <c r="D11" s="61">
        <v>3988</v>
      </c>
      <c r="E11" s="25">
        <f t="shared" si="0"/>
        <v>186352</v>
      </c>
    </row>
    <row r="12" spans="1:5" ht="37.5">
      <c r="A12" s="11" t="s">
        <v>61</v>
      </c>
      <c r="B12" s="16">
        <v>2220</v>
      </c>
      <c r="C12" s="20"/>
      <c r="D12" s="20"/>
      <c r="E12" s="25">
        <f t="shared" si="0"/>
        <v>0</v>
      </c>
    </row>
    <row r="13" spans="1:5" ht="18.75">
      <c r="A13" s="11" t="s">
        <v>5</v>
      </c>
      <c r="B13" s="16">
        <v>2271</v>
      </c>
      <c r="C13" s="20"/>
      <c r="D13" s="20"/>
      <c r="E13" s="25">
        <f t="shared" si="0"/>
        <v>0</v>
      </c>
    </row>
    <row r="14" spans="1:5" ht="37.5">
      <c r="A14" s="11" t="s">
        <v>6</v>
      </c>
      <c r="B14" s="16">
        <v>2272</v>
      </c>
      <c r="C14" s="20"/>
      <c r="D14" s="20"/>
      <c r="E14" s="25">
        <f t="shared" si="0"/>
        <v>0</v>
      </c>
    </row>
    <row r="15" spans="1:5" ht="18.75">
      <c r="A15" s="11" t="s">
        <v>7</v>
      </c>
      <c r="B15" s="16">
        <v>2273</v>
      </c>
      <c r="C15" s="61">
        <v>77600</v>
      </c>
      <c r="D15" s="61">
        <v>36191.25</v>
      </c>
      <c r="E15" s="25">
        <f t="shared" si="0"/>
        <v>41408.75</v>
      </c>
    </row>
    <row r="16" spans="1:5" ht="18.75">
      <c r="A16" s="11" t="s">
        <v>8</v>
      </c>
      <c r="B16" s="16">
        <v>2274</v>
      </c>
      <c r="C16" s="61">
        <v>200</v>
      </c>
      <c r="D16" s="61">
        <v>100.5</v>
      </c>
      <c r="E16" s="25">
        <f t="shared" si="0"/>
        <v>99.5</v>
      </c>
    </row>
    <row r="17" spans="1:8" ht="18.75">
      <c r="A17" s="11" t="s">
        <v>9</v>
      </c>
      <c r="B17" s="16">
        <v>2275</v>
      </c>
      <c r="C17" s="61">
        <v>244220</v>
      </c>
      <c r="D17" s="61"/>
      <c r="E17" s="25">
        <f t="shared" si="0"/>
        <v>244220</v>
      </c>
    </row>
    <row r="18" spans="1:8" ht="36" customHeight="1">
      <c r="A18" s="11" t="s">
        <v>10</v>
      </c>
      <c r="B18" s="16">
        <v>2282</v>
      </c>
      <c r="C18" s="61">
        <v>2450</v>
      </c>
      <c r="D18" s="61"/>
      <c r="E18" s="25">
        <f t="shared" si="0"/>
        <v>2450</v>
      </c>
    </row>
    <row r="19" spans="1:8" ht="18" customHeight="1">
      <c r="A19" s="11" t="s">
        <v>13</v>
      </c>
      <c r="B19" s="16">
        <v>2730</v>
      </c>
      <c r="C19" s="61"/>
      <c r="D19" s="61"/>
      <c r="E19" s="25">
        <f t="shared" si="0"/>
        <v>0</v>
      </c>
    </row>
    <row r="20" spans="1:8" ht="15.75" customHeight="1">
      <c r="A20" s="11" t="s">
        <v>14</v>
      </c>
      <c r="B20" s="16">
        <v>2800</v>
      </c>
      <c r="C20" s="61">
        <v>12400</v>
      </c>
      <c r="D20" s="61"/>
      <c r="E20" s="25">
        <f t="shared" si="0"/>
        <v>12400</v>
      </c>
    </row>
    <row r="21" spans="1:8" ht="36" customHeight="1">
      <c r="A21" s="11" t="s">
        <v>11</v>
      </c>
      <c r="B21" s="16">
        <v>3110</v>
      </c>
      <c r="C21" s="61"/>
      <c r="D21" s="61"/>
      <c r="E21" s="25">
        <f t="shared" si="0"/>
        <v>0</v>
      </c>
      <c r="G21" s="40"/>
    </row>
    <row r="22" spans="1:8" ht="37.5">
      <c r="A22" s="11" t="s">
        <v>20</v>
      </c>
      <c r="B22" s="16">
        <v>3122</v>
      </c>
      <c r="C22" s="61"/>
      <c r="D22" s="61"/>
      <c r="E22" s="25">
        <f t="shared" si="0"/>
        <v>0</v>
      </c>
    </row>
    <row r="23" spans="1:8" ht="18.75">
      <c r="A23" s="11" t="s">
        <v>21</v>
      </c>
      <c r="B23" s="16">
        <v>3132</v>
      </c>
      <c r="C23" s="61"/>
      <c r="D23" s="61"/>
      <c r="E23" s="25">
        <f t="shared" si="0"/>
        <v>0</v>
      </c>
    </row>
    <row r="24" spans="1:8" ht="37.5">
      <c r="A24" s="33" t="s">
        <v>45</v>
      </c>
      <c r="B24" s="16">
        <v>3142</v>
      </c>
      <c r="C24" s="61"/>
      <c r="D24" s="61"/>
      <c r="E24" s="25">
        <f t="shared" si="0"/>
        <v>0</v>
      </c>
    </row>
    <row r="25" spans="1:8" ht="18.75">
      <c r="A25" s="11" t="s">
        <v>12</v>
      </c>
      <c r="B25" s="16"/>
      <c r="C25" s="62">
        <f>C7+C8+C9+C10+C11+C12+C13+C14+C15+C16+C17+C18+C19+C20+C21+C22+C23+C24</f>
        <v>6478440</v>
      </c>
      <c r="D25" s="63">
        <f>SUM(D7:D24)</f>
        <v>1299476.44</v>
      </c>
      <c r="E25" s="25">
        <f t="shared" si="0"/>
        <v>5178963.5600000005</v>
      </c>
      <c r="H25" s="4"/>
    </row>
    <row r="26" spans="1:8">
      <c r="C26" s="4"/>
      <c r="D26" s="4"/>
    </row>
    <row r="27" spans="1:8" ht="28.5" customHeight="1">
      <c r="A27" s="87" t="s">
        <v>28</v>
      </c>
      <c r="B27" s="97"/>
      <c r="C27" s="97"/>
      <c r="D27" s="97"/>
    </row>
    <row r="28" spans="1:8">
      <c r="D28" s="28"/>
    </row>
    <row r="29" spans="1:8" ht="56.25">
      <c r="A29" s="15" t="s">
        <v>0</v>
      </c>
      <c r="B29" s="15" t="s">
        <v>1</v>
      </c>
      <c r="C29" s="10" t="s">
        <v>24</v>
      </c>
      <c r="D29" s="10" t="s">
        <v>17</v>
      </c>
    </row>
    <row r="30" spans="1:8" ht="37.5">
      <c r="A30" s="11" t="s">
        <v>2</v>
      </c>
      <c r="B30" s="17">
        <v>2210</v>
      </c>
      <c r="C30" s="51">
        <v>800</v>
      </c>
      <c r="D30" s="20">
        <v>0</v>
      </c>
    </row>
    <row r="31" spans="1:8" ht="18.75" hidden="1">
      <c r="A31" s="12" t="s">
        <v>3</v>
      </c>
      <c r="B31" s="17">
        <v>2230</v>
      </c>
      <c r="C31" s="51"/>
      <c r="D31" s="20"/>
    </row>
    <row r="32" spans="1:8" ht="18.75" hidden="1">
      <c r="A32" s="12" t="s">
        <v>4</v>
      </c>
      <c r="B32" s="17">
        <v>2240</v>
      </c>
      <c r="C32" s="53"/>
      <c r="D32" s="20"/>
    </row>
    <row r="33" spans="1:4" ht="18.75" hidden="1">
      <c r="A33" s="11" t="s">
        <v>14</v>
      </c>
      <c r="B33" s="17">
        <v>2800</v>
      </c>
      <c r="C33" s="51"/>
      <c r="D33" s="20"/>
    </row>
    <row r="34" spans="1:4" ht="18.75">
      <c r="A34" s="42" t="s">
        <v>9</v>
      </c>
      <c r="B34" s="17">
        <v>2275</v>
      </c>
      <c r="C34" s="51">
        <v>8</v>
      </c>
      <c r="D34" s="20">
        <v>8</v>
      </c>
    </row>
    <row r="35" spans="1:4" ht="37.5" hidden="1">
      <c r="A35" s="11" t="s">
        <v>11</v>
      </c>
      <c r="B35" s="17">
        <v>3110</v>
      </c>
      <c r="C35" s="51"/>
      <c r="D35" s="20"/>
    </row>
    <row r="36" spans="1:4" ht="18.75" hidden="1">
      <c r="A36" s="18" t="s">
        <v>15</v>
      </c>
      <c r="B36" s="19">
        <v>3132</v>
      </c>
      <c r="C36" s="51"/>
      <c r="D36" s="20"/>
    </row>
    <row r="37" spans="1:4" ht="18.75">
      <c r="A37" s="11" t="s">
        <v>12</v>
      </c>
      <c r="B37" s="17"/>
      <c r="C37" s="52">
        <f>SUM(C30:C36)</f>
        <v>808</v>
      </c>
      <c r="D37" s="52">
        <f>SUM(D30:D36)</f>
        <v>8</v>
      </c>
    </row>
    <row r="38" spans="1:4" ht="18.75">
      <c r="A38" s="45"/>
      <c r="B38" s="46"/>
      <c r="C38" s="47"/>
      <c r="D38" s="47"/>
    </row>
    <row r="39" spans="1:4">
      <c r="A39" s="1"/>
      <c r="B39" s="5"/>
      <c r="C39" s="4"/>
      <c r="D39" s="4"/>
    </row>
    <row r="40" spans="1:4">
      <c r="A40" s="1"/>
      <c r="B40" s="5"/>
      <c r="C40" s="4"/>
      <c r="D40" s="4"/>
    </row>
    <row r="41" spans="1:4" ht="33.75" customHeight="1">
      <c r="A41" s="82" t="s">
        <v>29</v>
      </c>
      <c r="B41" s="82"/>
      <c r="C41" s="82"/>
      <c r="D41" s="82"/>
    </row>
    <row r="42" spans="1:4">
      <c r="A42" s="1"/>
      <c r="B42" s="5"/>
      <c r="C42" s="4"/>
      <c r="D42" s="4"/>
    </row>
    <row r="43" spans="1:4" ht="56.25">
      <c r="A43" s="48" t="s">
        <v>0</v>
      </c>
      <c r="B43" s="48" t="s">
        <v>1</v>
      </c>
      <c r="C43" s="10" t="s">
        <v>24</v>
      </c>
      <c r="D43" s="10" t="s">
        <v>17</v>
      </c>
    </row>
    <row r="44" spans="1:4" ht="37.5">
      <c r="A44" s="42" t="s">
        <v>2</v>
      </c>
      <c r="B44" s="17">
        <v>2210</v>
      </c>
      <c r="C44" s="51"/>
      <c r="D44" s="51"/>
    </row>
    <row r="45" spans="1:4" ht="18.75">
      <c r="A45" s="12" t="s">
        <v>3</v>
      </c>
      <c r="B45" s="17">
        <v>2230</v>
      </c>
      <c r="C45" s="51">
        <v>2270.4899999999998</v>
      </c>
      <c r="D45" s="51">
        <v>2270.4899999999998</v>
      </c>
    </row>
    <row r="46" spans="1:4" ht="18.75" hidden="1">
      <c r="A46" s="12" t="s">
        <v>4</v>
      </c>
      <c r="B46" s="17">
        <v>2240</v>
      </c>
      <c r="C46" s="51"/>
      <c r="D46" s="51"/>
    </row>
    <row r="47" spans="1:4" ht="18.75" hidden="1">
      <c r="A47" s="12" t="s">
        <v>9</v>
      </c>
      <c r="B47" s="17">
        <v>2275</v>
      </c>
      <c r="C47" s="51"/>
      <c r="D47" s="51"/>
    </row>
    <row r="48" spans="1:4" ht="18.75" hidden="1">
      <c r="A48" s="11" t="s">
        <v>14</v>
      </c>
      <c r="B48" s="17">
        <v>2800</v>
      </c>
      <c r="C48" s="51"/>
      <c r="D48" s="51"/>
    </row>
    <row r="49" spans="1:4" ht="37.5" hidden="1">
      <c r="A49" s="11" t="s">
        <v>11</v>
      </c>
      <c r="B49" s="17">
        <v>3110</v>
      </c>
      <c r="C49" s="51"/>
      <c r="D49" s="51"/>
    </row>
    <row r="50" spans="1:4" ht="18.75" hidden="1">
      <c r="A50" s="18" t="s">
        <v>15</v>
      </c>
      <c r="B50" s="19">
        <v>3132</v>
      </c>
      <c r="C50" s="20"/>
      <c r="D50" s="20"/>
    </row>
    <row r="51" spans="1:4" ht="18.75">
      <c r="A51" s="11" t="s">
        <v>12</v>
      </c>
      <c r="B51" s="17"/>
      <c r="C51" s="52">
        <f>C44+C45+C48+C49+C50</f>
        <v>2270.4899999999998</v>
      </c>
      <c r="D51" s="52">
        <f>D44+D45+D48+D49+D50</f>
        <v>2270.4899999999998</v>
      </c>
    </row>
    <row r="52" spans="1:4" ht="18.75">
      <c r="A52" s="45"/>
      <c r="B52" s="46"/>
      <c r="C52" s="47"/>
      <c r="D52" s="47"/>
    </row>
    <row r="54" spans="1:4" ht="34.5" customHeight="1">
      <c r="A54" s="82" t="s">
        <v>59</v>
      </c>
      <c r="B54" s="89"/>
      <c r="C54" s="89"/>
      <c r="D54" s="89"/>
    </row>
    <row r="56" spans="1:4" ht="18.75">
      <c r="A56" s="84" t="s">
        <v>30</v>
      </c>
      <c r="B56" s="85"/>
      <c r="C56" s="86" t="s">
        <v>31</v>
      </c>
      <c r="D56" s="85"/>
    </row>
    <row r="57" spans="1:4" ht="18.75">
      <c r="A57" s="42" t="s">
        <v>39</v>
      </c>
      <c r="B57" s="37">
        <v>2210</v>
      </c>
      <c r="C57" s="94"/>
      <c r="D57" s="94"/>
    </row>
    <row r="58" spans="1:4" ht="18.75" hidden="1">
      <c r="A58" s="42" t="s">
        <v>33</v>
      </c>
      <c r="B58" s="37">
        <v>2210</v>
      </c>
      <c r="C58" s="92"/>
      <c r="D58" s="93"/>
    </row>
    <row r="59" spans="1:4" ht="18.75" hidden="1">
      <c r="A59" s="42" t="s">
        <v>36</v>
      </c>
      <c r="B59" s="37">
        <v>2210</v>
      </c>
      <c r="C59" s="92"/>
      <c r="D59" s="93"/>
    </row>
    <row r="60" spans="1:4" ht="18.75" hidden="1">
      <c r="A60" s="42" t="s">
        <v>41</v>
      </c>
      <c r="B60" s="38">
        <v>3110.221</v>
      </c>
      <c r="C60" s="92"/>
      <c r="D60" s="93"/>
    </row>
    <row r="61" spans="1:4" ht="18.75">
      <c r="A61" s="42" t="s">
        <v>32</v>
      </c>
      <c r="B61" s="37">
        <v>2210</v>
      </c>
      <c r="C61" s="92"/>
      <c r="D61" s="93"/>
    </row>
    <row r="62" spans="1:4" ht="18.75" hidden="1">
      <c r="A62" s="42" t="s">
        <v>34</v>
      </c>
      <c r="B62" s="37">
        <v>2210</v>
      </c>
      <c r="C62" s="92"/>
      <c r="D62" s="93"/>
    </row>
    <row r="63" spans="1:4" ht="18.75" hidden="1">
      <c r="A63" s="42" t="s">
        <v>40</v>
      </c>
      <c r="B63" s="37">
        <v>2210</v>
      </c>
      <c r="C63" s="92"/>
      <c r="D63" s="93"/>
    </row>
    <row r="64" spans="1:4" ht="18.75" hidden="1">
      <c r="A64" s="42" t="s">
        <v>35</v>
      </c>
      <c r="B64" s="37">
        <v>3110</v>
      </c>
      <c r="C64" s="92"/>
      <c r="D64" s="93"/>
    </row>
    <row r="65" spans="1:4" ht="18.75" hidden="1">
      <c r="A65" s="42" t="s">
        <v>37</v>
      </c>
      <c r="B65" s="37">
        <v>2210</v>
      </c>
      <c r="C65" s="92"/>
      <c r="D65" s="93"/>
    </row>
    <row r="66" spans="1:4" ht="18.75" hidden="1">
      <c r="A66" s="42" t="s">
        <v>38</v>
      </c>
      <c r="B66" s="37">
        <v>2210</v>
      </c>
      <c r="C66" s="92"/>
      <c r="D66" s="93"/>
    </row>
    <row r="67" spans="1:4" ht="18.75" hidden="1">
      <c r="A67" s="42" t="s">
        <v>50</v>
      </c>
      <c r="B67" s="37">
        <v>2240</v>
      </c>
      <c r="C67" s="92"/>
      <c r="D67" s="93"/>
    </row>
    <row r="68" spans="1:4" ht="18.75">
      <c r="A68" s="42" t="s">
        <v>42</v>
      </c>
      <c r="B68" s="37">
        <v>2230</v>
      </c>
      <c r="C68" s="92">
        <v>2270.4899999999998</v>
      </c>
      <c r="D68" s="93"/>
    </row>
    <row r="69" spans="1:4" ht="18.75" hidden="1">
      <c r="A69" s="42" t="s">
        <v>43</v>
      </c>
      <c r="B69" s="37">
        <v>2210</v>
      </c>
      <c r="C69" s="92"/>
      <c r="D69" s="93"/>
    </row>
    <row r="70" spans="1:4" ht="18.75" hidden="1">
      <c r="A70" s="42" t="s">
        <v>49</v>
      </c>
      <c r="B70" s="37">
        <v>2210</v>
      </c>
      <c r="C70" s="92"/>
      <c r="D70" s="93"/>
    </row>
    <row r="71" spans="1:4" ht="18.75" hidden="1">
      <c r="A71" s="42" t="s">
        <v>47</v>
      </c>
      <c r="B71" s="37">
        <v>2210</v>
      </c>
      <c r="C71" s="92"/>
      <c r="D71" s="93"/>
    </row>
    <row r="72" spans="1:4" ht="18.75" hidden="1">
      <c r="A72" s="42" t="s">
        <v>46</v>
      </c>
      <c r="B72" s="37">
        <v>2210</v>
      </c>
      <c r="C72" s="92"/>
      <c r="D72" s="93"/>
    </row>
    <row r="73" spans="1:4" ht="18.75" hidden="1">
      <c r="A73" s="42" t="s">
        <v>48</v>
      </c>
      <c r="B73" s="43">
        <v>2210</v>
      </c>
      <c r="C73" s="92"/>
      <c r="D73" s="93"/>
    </row>
    <row r="74" spans="1:4" ht="18.75" hidden="1">
      <c r="A74" s="73"/>
      <c r="B74" s="74"/>
      <c r="C74" s="92"/>
      <c r="D74" s="93"/>
    </row>
    <row r="75" spans="1:4" ht="18.75">
      <c r="A75" s="73"/>
      <c r="B75" s="74"/>
      <c r="C75" s="90">
        <f>SUM(C57:D74)</f>
        <v>2270.4899999999998</v>
      </c>
      <c r="D75" s="91"/>
    </row>
  </sheetData>
  <mergeCells count="29">
    <mergeCell ref="A2:D2"/>
    <mergeCell ref="A5:D5"/>
    <mergeCell ref="A27:D27"/>
    <mergeCell ref="A41:D41"/>
    <mergeCell ref="A54:D54"/>
    <mergeCell ref="A3:D3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C67:D67"/>
    <mergeCell ref="C63:D63"/>
    <mergeCell ref="C64:D64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77"/>
  <sheetViews>
    <sheetView topLeftCell="A41" workbookViewId="0">
      <selection activeCell="F1" sqref="F1:F1048576"/>
    </sheetView>
  </sheetViews>
  <sheetFormatPr defaultRowHeight="15"/>
  <cols>
    <col min="1" max="1" width="40.875" style="3" customWidth="1"/>
    <col min="2" max="2" width="8.875" style="1" customWidth="1"/>
    <col min="3" max="3" width="17.25" customWidth="1"/>
    <col min="4" max="4" width="14.75" customWidth="1"/>
    <col min="5" max="5" width="10.75" hidden="1" customWidth="1"/>
    <col min="7" max="7" width="12.125" customWidth="1"/>
  </cols>
  <sheetData>
    <row r="2" spans="1:5" ht="54.75" customHeight="1">
      <c r="A2" s="87" t="s">
        <v>64</v>
      </c>
      <c r="B2" s="88"/>
      <c r="C2" s="88"/>
      <c r="D2" s="88"/>
    </row>
    <row r="3" spans="1:5" ht="64.5" customHeight="1">
      <c r="A3" s="98" t="s">
        <v>65</v>
      </c>
      <c r="B3" s="99"/>
      <c r="C3" s="99"/>
      <c r="D3" s="99"/>
    </row>
    <row r="4" spans="1:5" ht="18.75">
      <c r="A4" s="6"/>
      <c r="B4" s="7"/>
      <c r="C4" s="8"/>
      <c r="D4" s="8"/>
    </row>
    <row r="5" spans="1:5" ht="45" customHeight="1">
      <c r="A5" s="95" t="s">
        <v>27</v>
      </c>
      <c r="B5" s="96"/>
      <c r="C5" s="96"/>
      <c r="D5" s="96"/>
    </row>
    <row r="6" spans="1:5" s="2" customFormat="1" ht="78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5" s="2" customFormat="1" ht="18.75">
      <c r="A7" s="21" t="s">
        <v>23</v>
      </c>
      <c r="B7" s="16">
        <v>2111</v>
      </c>
      <c r="C7" s="56">
        <v>4580890</v>
      </c>
      <c r="D7" s="56">
        <v>945892.5</v>
      </c>
      <c r="E7" s="25">
        <f>C7-D7</f>
        <v>3634997.5</v>
      </c>
    </row>
    <row r="8" spans="1:5" s="2" customFormat="1" ht="18.75">
      <c r="A8" s="21" t="s">
        <v>44</v>
      </c>
      <c r="B8" s="16">
        <v>2120</v>
      </c>
      <c r="C8" s="56">
        <v>1007790</v>
      </c>
      <c r="D8" s="56">
        <v>203536.62</v>
      </c>
      <c r="E8" s="25">
        <f t="shared" ref="E8:E25" si="0">C8-D8</f>
        <v>804253.38</v>
      </c>
    </row>
    <row r="9" spans="1:5" ht="37.5">
      <c r="A9" s="11" t="s">
        <v>2</v>
      </c>
      <c r="B9" s="16">
        <v>2210</v>
      </c>
      <c r="C9" s="61">
        <v>72730</v>
      </c>
      <c r="D9" s="61">
        <v>43061</v>
      </c>
      <c r="E9" s="25">
        <f t="shared" si="0"/>
        <v>29669</v>
      </c>
    </row>
    <row r="10" spans="1:5" ht="18.75">
      <c r="A10" s="11" t="s">
        <v>3</v>
      </c>
      <c r="B10" s="16">
        <v>2230</v>
      </c>
      <c r="C10" s="61">
        <v>210000</v>
      </c>
      <c r="D10" s="61">
        <v>40186.46</v>
      </c>
      <c r="E10" s="25">
        <f t="shared" si="0"/>
        <v>169813.54</v>
      </c>
    </row>
    <row r="11" spans="1:5" ht="18.75">
      <c r="A11" s="11" t="s">
        <v>4</v>
      </c>
      <c r="B11" s="16">
        <v>2240</v>
      </c>
      <c r="C11" s="61">
        <v>131590</v>
      </c>
      <c r="D11" s="61">
        <v>5840.5</v>
      </c>
      <c r="E11" s="25">
        <f t="shared" si="0"/>
        <v>125749.5</v>
      </c>
    </row>
    <row r="12" spans="1:5" ht="37.5">
      <c r="A12" s="42" t="s">
        <v>61</v>
      </c>
      <c r="B12" s="16">
        <v>2220</v>
      </c>
      <c r="C12" s="61"/>
      <c r="D12" s="61"/>
      <c r="E12" s="25">
        <f t="shared" si="0"/>
        <v>0</v>
      </c>
    </row>
    <row r="13" spans="1:5" ht="18.75">
      <c r="A13" s="11" t="s">
        <v>5</v>
      </c>
      <c r="B13" s="16">
        <v>2271</v>
      </c>
      <c r="C13" s="61"/>
      <c r="D13" s="61"/>
      <c r="E13" s="25">
        <f t="shared" si="0"/>
        <v>0</v>
      </c>
    </row>
    <row r="14" spans="1:5" ht="37.5">
      <c r="A14" s="11" t="s">
        <v>6</v>
      </c>
      <c r="B14" s="16">
        <v>2272</v>
      </c>
      <c r="C14" s="61"/>
      <c r="D14" s="61"/>
      <c r="E14" s="25">
        <f t="shared" si="0"/>
        <v>0</v>
      </c>
    </row>
    <row r="15" spans="1:5" ht="18.75">
      <c r="A15" s="11" t="s">
        <v>7</v>
      </c>
      <c r="B15" s="16">
        <v>2273</v>
      </c>
      <c r="C15" s="61">
        <v>68000</v>
      </c>
      <c r="D15" s="61">
        <v>17854.43</v>
      </c>
      <c r="E15" s="25">
        <f t="shared" si="0"/>
        <v>50145.57</v>
      </c>
    </row>
    <row r="16" spans="1:5" ht="18.75">
      <c r="A16" s="11" t="s">
        <v>8</v>
      </c>
      <c r="B16" s="16">
        <v>2274</v>
      </c>
      <c r="C16" s="61">
        <v>279700</v>
      </c>
      <c r="D16" s="61">
        <v>58507.19</v>
      </c>
      <c r="E16" s="25">
        <f t="shared" si="0"/>
        <v>221192.81</v>
      </c>
    </row>
    <row r="17" spans="1:7" ht="18.75">
      <c r="A17" s="11" t="s">
        <v>9</v>
      </c>
      <c r="B17" s="16">
        <v>2275</v>
      </c>
      <c r="C17" s="61"/>
      <c r="D17" s="61"/>
      <c r="E17" s="25">
        <f t="shared" si="0"/>
        <v>0</v>
      </c>
    </row>
    <row r="18" spans="1:7" ht="33" customHeight="1">
      <c r="A18" s="11" t="s">
        <v>10</v>
      </c>
      <c r="B18" s="16">
        <v>2282</v>
      </c>
      <c r="C18" s="61">
        <v>3330</v>
      </c>
      <c r="D18" s="61"/>
      <c r="E18" s="25">
        <f t="shared" si="0"/>
        <v>3330</v>
      </c>
    </row>
    <row r="19" spans="1:7" ht="18" customHeight="1">
      <c r="A19" s="11" t="s">
        <v>13</v>
      </c>
      <c r="B19" s="16">
        <v>2730</v>
      </c>
      <c r="C19" s="61"/>
      <c r="D19" s="61"/>
      <c r="E19" s="25">
        <f t="shared" si="0"/>
        <v>0</v>
      </c>
    </row>
    <row r="20" spans="1:7" ht="15.75" customHeight="1">
      <c r="A20" s="11" t="s">
        <v>14</v>
      </c>
      <c r="B20" s="16">
        <v>2800</v>
      </c>
      <c r="C20" s="61">
        <v>1200</v>
      </c>
      <c r="D20" s="61"/>
      <c r="E20" s="25">
        <f t="shared" si="0"/>
        <v>1200</v>
      </c>
    </row>
    <row r="21" spans="1:7" ht="36.75" customHeight="1">
      <c r="A21" s="11" t="s">
        <v>11</v>
      </c>
      <c r="B21" s="16">
        <v>3110</v>
      </c>
      <c r="C21" s="61"/>
      <c r="D21" s="61"/>
      <c r="E21" s="25">
        <f t="shared" si="0"/>
        <v>0</v>
      </c>
      <c r="G21" s="40"/>
    </row>
    <row r="22" spans="1:7" ht="37.5">
      <c r="A22" s="11" t="s">
        <v>20</v>
      </c>
      <c r="B22" s="16">
        <v>3122</v>
      </c>
      <c r="C22" s="61"/>
      <c r="D22" s="61"/>
      <c r="E22" s="25">
        <f t="shared" si="0"/>
        <v>0</v>
      </c>
    </row>
    <row r="23" spans="1:7" ht="18.75">
      <c r="A23" s="11" t="s">
        <v>21</v>
      </c>
      <c r="B23" s="16">
        <v>3132</v>
      </c>
      <c r="C23" s="61"/>
      <c r="D23" s="61"/>
      <c r="E23" s="25">
        <f t="shared" si="0"/>
        <v>0</v>
      </c>
    </row>
    <row r="24" spans="1:7" ht="37.5">
      <c r="A24" s="33" t="s">
        <v>45</v>
      </c>
      <c r="B24" s="16">
        <v>3142</v>
      </c>
      <c r="C24" s="61"/>
      <c r="D24" s="61"/>
      <c r="E24" s="25">
        <f t="shared" si="0"/>
        <v>0</v>
      </c>
    </row>
    <row r="25" spans="1:7" ht="18.75">
      <c r="A25" s="11" t="s">
        <v>12</v>
      </c>
      <c r="B25" s="17"/>
      <c r="C25" s="64">
        <f>SUM(C7:C24)</f>
        <v>6355230</v>
      </c>
      <c r="D25" s="65">
        <f>SUM(D7:D24)</f>
        <v>1314878.7</v>
      </c>
      <c r="E25" s="25">
        <f t="shared" si="0"/>
        <v>5040351.3</v>
      </c>
    </row>
    <row r="26" spans="1:7">
      <c r="C26" s="4"/>
      <c r="D26" s="4"/>
    </row>
    <row r="27" spans="1:7">
      <c r="C27" s="4"/>
      <c r="D27" s="4"/>
    </row>
    <row r="28" spans="1:7" ht="30.75" customHeight="1">
      <c r="A28" s="87" t="s">
        <v>28</v>
      </c>
      <c r="B28" s="97"/>
      <c r="C28" s="97"/>
      <c r="D28" s="97"/>
    </row>
    <row r="29" spans="1:7">
      <c r="D29" s="28"/>
    </row>
    <row r="30" spans="1:7" ht="75">
      <c r="A30" s="15" t="s">
        <v>0</v>
      </c>
      <c r="B30" s="15" t="s">
        <v>1</v>
      </c>
      <c r="C30" s="10" t="s">
        <v>24</v>
      </c>
      <c r="D30" s="10" t="s">
        <v>17</v>
      </c>
    </row>
    <row r="31" spans="1:7" ht="37.5">
      <c r="A31" s="11" t="s">
        <v>2</v>
      </c>
      <c r="B31" s="17">
        <v>2210</v>
      </c>
      <c r="C31" s="51">
        <v>1000</v>
      </c>
      <c r="D31" s="51"/>
    </row>
    <row r="32" spans="1:7" ht="18.75">
      <c r="A32" s="12" t="s">
        <v>3</v>
      </c>
      <c r="B32" s="17">
        <v>2230</v>
      </c>
      <c r="C32" s="53"/>
      <c r="D32" s="53"/>
    </row>
    <row r="33" spans="1:5" ht="18.75" hidden="1">
      <c r="A33" s="12" t="s">
        <v>4</v>
      </c>
      <c r="B33" s="17">
        <v>2240</v>
      </c>
      <c r="C33" s="51"/>
      <c r="D33" s="51"/>
    </row>
    <row r="34" spans="1:5" ht="18.75" hidden="1">
      <c r="A34" s="42" t="s">
        <v>9</v>
      </c>
      <c r="B34" s="17">
        <v>2275</v>
      </c>
      <c r="C34" s="51"/>
      <c r="D34" s="51"/>
    </row>
    <row r="35" spans="1:5" ht="18.75" hidden="1">
      <c r="A35" s="11" t="s">
        <v>14</v>
      </c>
      <c r="B35" s="17">
        <v>2800</v>
      </c>
      <c r="C35" s="51"/>
      <c r="D35" s="51"/>
    </row>
    <row r="36" spans="1:5" ht="37.5" hidden="1">
      <c r="A36" s="11" t="s">
        <v>11</v>
      </c>
      <c r="B36" s="17">
        <v>3110</v>
      </c>
      <c r="C36" s="51"/>
      <c r="D36" s="51"/>
    </row>
    <row r="37" spans="1:5" ht="18.75" hidden="1">
      <c r="A37" s="18" t="s">
        <v>15</v>
      </c>
      <c r="B37" s="19">
        <v>3132</v>
      </c>
      <c r="C37" s="20"/>
      <c r="D37" s="20"/>
    </row>
    <row r="38" spans="1:5" ht="18.75">
      <c r="A38" s="11" t="s">
        <v>12</v>
      </c>
      <c r="B38" s="17"/>
      <c r="C38" s="52">
        <f>SUM(C31:C37)</f>
        <v>1000</v>
      </c>
      <c r="D38" s="52">
        <f>SUM(D31:D37)</f>
        <v>0</v>
      </c>
    </row>
    <row r="39" spans="1:5">
      <c r="A39" s="1"/>
      <c r="B39" s="5"/>
      <c r="C39" s="4"/>
      <c r="D39" s="4"/>
    </row>
    <row r="40" spans="1:5">
      <c r="A40" s="1"/>
      <c r="B40" s="5"/>
      <c r="C40" s="4"/>
      <c r="D40" s="4"/>
    </row>
    <row r="41" spans="1:5" ht="33.75" customHeight="1">
      <c r="A41" s="82" t="s">
        <v>29</v>
      </c>
      <c r="B41" s="83"/>
      <c r="C41" s="83"/>
      <c r="D41" s="83"/>
    </row>
    <row r="42" spans="1:5">
      <c r="A42" s="1"/>
      <c r="B42" s="5"/>
      <c r="C42" s="4"/>
      <c r="D42" s="4"/>
    </row>
    <row r="43" spans="1:5" ht="75">
      <c r="A43" s="15" t="s">
        <v>0</v>
      </c>
      <c r="B43" s="15" t="s">
        <v>1</v>
      </c>
      <c r="C43" s="10" t="s">
        <v>24</v>
      </c>
      <c r="D43" s="10" t="s">
        <v>17</v>
      </c>
    </row>
    <row r="44" spans="1:5" ht="37.5" hidden="1">
      <c r="A44" s="11" t="s">
        <v>2</v>
      </c>
      <c r="B44" s="17">
        <v>2210</v>
      </c>
      <c r="C44" s="39"/>
      <c r="D44" s="78"/>
      <c r="E44" s="79"/>
    </row>
    <row r="45" spans="1:5" ht="18.75">
      <c r="A45" s="12" t="s">
        <v>3</v>
      </c>
      <c r="B45" s="17">
        <v>2230</v>
      </c>
      <c r="C45" s="51">
        <v>2132.9</v>
      </c>
      <c r="D45" s="92">
        <v>2132.9</v>
      </c>
      <c r="E45" s="93"/>
    </row>
    <row r="46" spans="1:5" ht="18.75" hidden="1">
      <c r="A46" s="12" t="s">
        <v>4</v>
      </c>
      <c r="B46" s="17">
        <v>2240</v>
      </c>
      <c r="C46" s="51"/>
      <c r="D46" s="51"/>
      <c r="E46" s="54"/>
    </row>
    <row r="47" spans="1:5" ht="18.75" hidden="1">
      <c r="A47" s="12" t="s">
        <v>9</v>
      </c>
      <c r="B47" s="17">
        <v>2275</v>
      </c>
      <c r="C47" s="51"/>
      <c r="D47" s="51"/>
      <c r="E47" s="54"/>
    </row>
    <row r="48" spans="1:5" ht="18.75" hidden="1">
      <c r="A48" s="11" t="s">
        <v>14</v>
      </c>
      <c r="B48" s="17">
        <v>2800</v>
      </c>
      <c r="C48" s="51"/>
      <c r="D48" s="51"/>
      <c r="E48" s="54"/>
    </row>
    <row r="49" spans="1:5" ht="37.5" hidden="1">
      <c r="A49" s="11" t="s">
        <v>11</v>
      </c>
      <c r="B49" s="17">
        <v>3110</v>
      </c>
      <c r="C49" s="51"/>
      <c r="D49" s="92"/>
      <c r="E49" s="93"/>
    </row>
    <row r="50" spans="1:5" ht="18.75" hidden="1">
      <c r="A50" s="18" t="s">
        <v>15</v>
      </c>
      <c r="B50" s="19">
        <v>3132</v>
      </c>
      <c r="C50" s="20">
        <f t="shared" ref="C50" si="1">D50</f>
        <v>0</v>
      </c>
      <c r="D50" s="20"/>
      <c r="E50" s="55"/>
    </row>
    <row r="51" spans="1:5" ht="18.75">
      <c r="A51" s="11" t="s">
        <v>12</v>
      </c>
      <c r="B51" s="17"/>
      <c r="C51" s="52">
        <f>C44+C45+C48+C49+C50</f>
        <v>2132.9</v>
      </c>
      <c r="D51" s="52">
        <f>D44+D45+D48+D49+D50</f>
        <v>2132.9</v>
      </c>
      <c r="E51" s="55"/>
    </row>
    <row r="52" spans="1:5" ht="18.75">
      <c r="A52" s="45"/>
      <c r="B52" s="46"/>
      <c r="C52" s="47"/>
      <c r="D52" s="47"/>
    </row>
    <row r="53" spans="1:5" ht="18.75">
      <c r="A53" s="45"/>
      <c r="B53" s="46"/>
      <c r="C53" s="47"/>
      <c r="D53" s="47"/>
    </row>
    <row r="54" spans="1:5" ht="46.5" customHeight="1">
      <c r="A54" s="82" t="s">
        <v>60</v>
      </c>
      <c r="B54" s="89"/>
      <c r="C54" s="89"/>
      <c r="D54" s="89"/>
    </row>
    <row r="55" spans="1:5" ht="15" customHeight="1">
      <c r="A55" s="82"/>
      <c r="B55" s="83"/>
      <c r="C55" s="83"/>
      <c r="D55" s="83"/>
    </row>
    <row r="57" spans="1:5" ht="16.5" customHeight="1">
      <c r="A57" s="84" t="s">
        <v>30</v>
      </c>
      <c r="B57" s="85"/>
      <c r="C57" s="86" t="s">
        <v>31</v>
      </c>
      <c r="D57" s="85"/>
    </row>
    <row r="58" spans="1:5" ht="16.5" customHeight="1">
      <c r="A58" s="42" t="s">
        <v>39</v>
      </c>
      <c r="B58" s="37">
        <v>2210</v>
      </c>
      <c r="C58" s="102"/>
      <c r="D58" s="102"/>
    </row>
    <row r="59" spans="1:5" ht="16.5" customHeight="1">
      <c r="A59" s="42" t="s">
        <v>33</v>
      </c>
      <c r="B59" s="37">
        <v>2210</v>
      </c>
      <c r="C59" s="100"/>
      <c r="D59" s="101"/>
    </row>
    <row r="60" spans="1:5" ht="16.5" customHeight="1">
      <c r="A60" s="42" t="s">
        <v>36</v>
      </c>
      <c r="B60" s="37">
        <v>2210</v>
      </c>
      <c r="C60" s="100"/>
      <c r="D60" s="101"/>
    </row>
    <row r="61" spans="1:5" ht="16.5" customHeight="1">
      <c r="A61" s="42" t="s">
        <v>41</v>
      </c>
      <c r="B61" s="38" t="s">
        <v>52</v>
      </c>
      <c r="C61" s="78"/>
      <c r="D61" s="79"/>
    </row>
    <row r="62" spans="1:5" ht="16.5" customHeight="1">
      <c r="A62" s="42" t="s">
        <v>32</v>
      </c>
      <c r="B62" s="66">
        <v>2210</v>
      </c>
      <c r="C62" s="100"/>
      <c r="D62" s="101"/>
    </row>
    <row r="63" spans="1:5" ht="16.5" customHeight="1">
      <c r="A63" s="42" t="s">
        <v>34</v>
      </c>
      <c r="B63" s="66">
        <v>2210</v>
      </c>
      <c r="C63" s="100"/>
      <c r="D63" s="101"/>
    </row>
    <row r="64" spans="1:5" ht="16.5" customHeight="1">
      <c r="A64" s="42" t="s">
        <v>40</v>
      </c>
      <c r="B64" s="66">
        <v>2210</v>
      </c>
      <c r="C64" s="100"/>
      <c r="D64" s="101"/>
    </row>
    <row r="65" spans="1:5" ht="16.5" customHeight="1">
      <c r="A65" s="42" t="s">
        <v>35</v>
      </c>
      <c r="B65" s="37">
        <v>3110</v>
      </c>
      <c r="C65" s="78"/>
      <c r="D65" s="79"/>
    </row>
    <row r="66" spans="1:5" ht="16.5" customHeight="1">
      <c r="A66" s="42" t="s">
        <v>37</v>
      </c>
      <c r="B66" s="37">
        <v>2210</v>
      </c>
      <c r="C66" s="103"/>
      <c r="D66" s="104"/>
    </row>
    <row r="67" spans="1:5" ht="16.5" customHeight="1">
      <c r="A67" s="42" t="s">
        <v>38</v>
      </c>
      <c r="B67" s="37">
        <v>2210</v>
      </c>
      <c r="C67" s="103"/>
      <c r="D67" s="104"/>
    </row>
    <row r="68" spans="1:5" ht="16.5" customHeight="1">
      <c r="A68" s="42" t="s">
        <v>50</v>
      </c>
      <c r="B68" s="37">
        <v>2240</v>
      </c>
      <c r="C68" s="103"/>
      <c r="D68" s="104"/>
    </row>
    <row r="69" spans="1:5" ht="16.5" customHeight="1">
      <c r="A69" s="42" t="s">
        <v>42</v>
      </c>
      <c r="B69" s="37">
        <v>2230</v>
      </c>
      <c r="C69" s="92">
        <v>2132.9</v>
      </c>
      <c r="D69" s="93"/>
      <c r="E69" s="55"/>
    </row>
    <row r="70" spans="1:5" ht="18.75">
      <c r="A70" s="42" t="s">
        <v>49</v>
      </c>
      <c r="B70" s="37">
        <v>2210</v>
      </c>
      <c r="C70" s="92"/>
      <c r="D70" s="93"/>
      <c r="E70" s="55"/>
    </row>
    <row r="71" spans="1:5" ht="18.75">
      <c r="A71" s="42" t="s">
        <v>47</v>
      </c>
      <c r="B71" s="37">
        <v>2210</v>
      </c>
      <c r="C71" s="92"/>
      <c r="D71" s="93"/>
      <c r="E71" s="55"/>
    </row>
    <row r="72" spans="1:5" ht="18.75">
      <c r="A72" s="42" t="s">
        <v>46</v>
      </c>
      <c r="B72" s="37">
        <v>2210</v>
      </c>
      <c r="C72" s="92"/>
      <c r="D72" s="93"/>
      <c r="E72" s="55"/>
    </row>
    <row r="73" spans="1:5" ht="18.75">
      <c r="A73" s="42" t="s">
        <v>48</v>
      </c>
      <c r="B73" s="43">
        <v>2210</v>
      </c>
      <c r="C73" s="92"/>
      <c r="D73" s="93"/>
      <c r="E73" s="55"/>
    </row>
    <row r="74" spans="1:5" ht="18.75">
      <c r="A74" s="73"/>
      <c r="B74" s="74"/>
      <c r="C74" s="92"/>
      <c r="D74" s="93"/>
      <c r="E74" s="55"/>
    </row>
    <row r="75" spans="1:5" ht="18.75">
      <c r="A75" s="73"/>
      <c r="B75" s="74"/>
      <c r="C75" s="90">
        <f>SUM(C58:D74)</f>
        <v>2132.9</v>
      </c>
      <c r="D75" s="91"/>
      <c r="E75" s="55"/>
    </row>
    <row r="77" spans="1:5" ht="34.5" hidden="1" customHeight="1">
      <c r="A77" s="82" t="s">
        <v>53</v>
      </c>
      <c r="B77" s="83"/>
      <c r="C77" s="83"/>
      <c r="D77" s="83"/>
    </row>
  </sheetData>
  <mergeCells count="33">
    <mergeCell ref="A77:D77"/>
    <mergeCell ref="A55:D55"/>
    <mergeCell ref="A57:B57"/>
    <mergeCell ref="C57:D57"/>
    <mergeCell ref="C59:D59"/>
    <mergeCell ref="C60:D60"/>
    <mergeCell ref="C58:D58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1:D41"/>
    <mergeCell ref="D44:E44"/>
    <mergeCell ref="D45:E45"/>
    <mergeCell ref="D49:E49"/>
    <mergeCell ref="A54:D54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76"/>
  <sheetViews>
    <sheetView workbookViewId="0">
      <selection activeCell="F1" sqref="F1:F1048576"/>
    </sheetView>
  </sheetViews>
  <sheetFormatPr defaultRowHeight="15"/>
  <cols>
    <col min="1" max="1" width="41.875" style="3" customWidth="1"/>
    <col min="2" max="2" width="9.125" style="1" customWidth="1"/>
    <col min="3" max="3" width="17.875" customWidth="1"/>
    <col min="4" max="4" width="17" customWidth="1"/>
    <col min="5" max="5" width="11.375" hidden="1" customWidth="1"/>
  </cols>
  <sheetData>
    <row r="2" spans="1:5" ht="60" customHeight="1">
      <c r="A2" s="87" t="s">
        <v>64</v>
      </c>
      <c r="B2" s="88"/>
      <c r="C2" s="88"/>
      <c r="D2" s="88"/>
    </row>
    <row r="3" spans="1:5" ht="62.25" customHeight="1">
      <c r="A3" s="98" t="s">
        <v>66</v>
      </c>
      <c r="B3" s="99"/>
      <c r="C3" s="99"/>
      <c r="D3" s="99"/>
    </row>
    <row r="4" spans="1:5" ht="18.75">
      <c r="A4" s="6"/>
      <c r="B4" s="7"/>
      <c r="C4" s="8"/>
      <c r="D4" s="8"/>
    </row>
    <row r="5" spans="1:5" ht="41.25" customHeight="1">
      <c r="A5" s="95" t="s">
        <v>27</v>
      </c>
      <c r="B5" s="96"/>
      <c r="C5" s="96"/>
      <c r="D5" s="96"/>
    </row>
    <row r="6" spans="1:5" s="2" customFormat="1" ht="56.25">
      <c r="A6" s="9" t="s">
        <v>0</v>
      </c>
      <c r="B6" s="9" t="s">
        <v>1</v>
      </c>
      <c r="C6" s="10" t="s">
        <v>24</v>
      </c>
      <c r="D6" s="10" t="s">
        <v>16</v>
      </c>
    </row>
    <row r="7" spans="1:5" s="2" customFormat="1" ht="18.75">
      <c r="A7" s="21" t="s">
        <v>23</v>
      </c>
      <c r="B7" s="16">
        <v>2111</v>
      </c>
      <c r="C7" s="56">
        <v>3578360</v>
      </c>
      <c r="D7" s="56">
        <v>772605.94</v>
      </c>
      <c r="E7" s="25">
        <f>C7-D7</f>
        <v>2805754.06</v>
      </c>
    </row>
    <row r="8" spans="1:5" s="2" customFormat="1" ht="18.75">
      <c r="A8" s="21" t="s">
        <v>44</v>
      </c>
      <c r="B8" s="16">
        <v>2120</v>
      </c>
      <c r="C8" s="56">
        <v>787230</v>
      </c>
      <c r="D8" s="56">
        <v>169833.11</v>
      </c>
      <c r="E8" s="25">
        <f t="shared" ref="E8:E25" si="0">C8-D8</f>
        <v>617396.89</v>
      </c>
    </row>
    <row r="9" spans="1:5" ht="37.5">
      <c r="A9" s="11" t="s">
        <v>2</v>
      </c>
      <c r="B9" s="16">
        <v>2210</v>
      </c>
      <c r="C9" s="61">
        <v>105410</v>
      </c>
      <c r="D9" s="61">
        <v>22747</v>
      </c>
      <c r="E9" s="25">
        <f t="shared" si="0"/>
        <v>82663</v>
      </c>
    </row>
    <row r="10" spans="1:5" ht="18.75">
      <c r="A10" s="11" t="s">
        <v>3</v>
      </c>
      <c r="B10" s="16">
        <v>2230</v>
      </c>
      <c r="C10" s="61">
        <v>115500</v>
      </c>
      <c r="D10" s="61">
        <v>26158.34</v>
      </c>
      <c r="E10" s="25">
        <f t="shared" si="0"/>
        <v>89341.66</v>
      </c>
    </row>
    <row r="11" spans="1:5" ht="18.75">
      <c r="A11" s="11" t="s">
        <v>4</v>
      </c>
      <c r="B11" s="16">
        <v>2240</v>
      </c>
      <c r="C11" s="61">
        <v>222140</v>
      </c>
      <c r="D11" s="61">
        <v>8114.6</v>
      </c>
      <c r="E11" s="25">
        <f t="shared" si="0"/>
        <v>214025.4</v>
      </c>
    </row>
    <row r="12" spans="1:5" ht="37.5">
      <c r="A12" s="42" t="s">
        <v>61</v>
      </c>
      <c r="B12" s="16">
        <v>2220</v>
      </c>
      <c r="C12" s="61"/>
      <c r="D12" s="61"/>
      <c r="E12" s="25">
        <f t="shared" si="0"/>
        <v>0</v>
      </c>
    </row>
    <row r="13" spans="1:5" ht="18.75">
      <c r="A13" s="11" t="s">
        <v>5</v>
      </c>
      <c r="B13" s="16">
        <v>2271</v>
      </c>
      <c r="C13" s="61"/>
      <c r="D13" s="61"/>
      <c r="E13" s="25">
        <f t="shared" si="0"/>
        <v>0</v>
      </c>
    </row>
    <row r="14" spans="1:5" ht="37.5">
      <c r="A14" s="11" t="s">
        <v>6</v>
      </c>
      <c r="B14" s="16">
        <v>2272</v>
      </c>
      <c r="C14" s="61">
        <v>7960</v>
      </c>
      <c r="D14" s="61">
        <v>640.9</v>
      </c>
      <c r="E14" s="25">
        <f t="shared" si="0"/>
        <v>7319.1</v>
      </c>
    </row>
    <row r="15" spans="1:5" ht="18.75">
      <c r="A15" s="11" t="s">
        <v>7</v>
      </c>
      <c r="B15" s="16">
        <v>2273</v>
      </c>
      <c r="C15" s="61">
        <v>73840</v>
      </c>
      <c r="D15" s="61">
        <v>6120.62</v>
      </c>
      <c r="E15" s="25">
        <f t="shared" si="0"/>
        <v>67719.38</v>
      </c>
    </row>
    <row r="16" spans="1:5" ht="18.75">
      <c r="A16" s="11" t="s">
        <v>8</v>
      </c>
      <c r="B16" s="16">
        <v>2274</v>
      </c>
      <c r="C16" s="61">
        <v>455060</v>
      </c>
      <c r="D16" s="61">
        <v>103422.75</v>
      </c>
      <c r="E16" s="25">
        <f t="shared" si="0"/>
        <v>351637.25</v>
      </c>
    </row>
    <row r="17" spans="1:8" ht="18.75">
      <c r="A17" s="11" t="s">
        <v>9</v>
      </c>
      <c r="B17" s="16">
        <v>2275</v>
      </c>
      <c r="C17" s="61"/>
      <c r="D17" s="61"/>
      <c r="E17" s="25">
        <f t="shared" si="0"/>
        <v>0</v>
      </c>
    </row>
    <row r="18" spans="1:8" ht="33" customHeight="1">
      <c r="A18" s="11" t="s">
        <v>10</v>
      </c>
      <c r="B18" s="16">
        <v>2282</v>
      </c>
      <c r="C18" s="61">
        <v>2890</v>
      </c>
      <c r="D18" s="61"/>
      <c r="E18" s="25">
        <f t="shared" si="0"/>
        <v>2890</v>
      </c>
    </row>
    <row r="19" spans="1:8" ht="18" customHeight="1">
      <c r="A19" s="11" t="s">
        <v>13</v>
      </c>
      <c r="B19" s="16">
        <v>2730</v>
      </c>
      <c r="C19" s="61"/>
      <c r="D19" s="61"/>
      <c r="E19" s="25">
        <f t="shared" si="0"/>
        <v>0</v>
      </c>
    </row>
    <row r="20" spans="1:8" ht="15.75" customHeight="1">
      <c r="A20" s="11" t="s">
        <v>14</v>
      </c>
      <c r="B20" s="16">
        <v>2800</v>
      </c>
      <c r="C20" s="61">
        <v>1800</v>
      </c>
      <c r="D20" s="61"/>
      <c r="E20" s="25">
        <f t="shared" si="0"/>
        <v>1800</v>
      </c>
    </row>
    <row r="21" spans="1:8" ht="36.75" customHeight="1">
      <c r="A21" s="11" t="s">
        <v>11</v>
      </c>
      <c r="B21" s="16">
        <v>3110</v>
      </c>
      <c r="C21" s="61"/>
      <c r="D21" s="61"/>
      <c r="E21" s="25">
        <f t="shared" si="0"/>
        <v>0</v>
      </c>
      <c r="G21" s="40"/>
    </row>
    <row r="22" spans="1:8" ht="37.5">
      <c r="A22" s="11" t="s">
        <v>20</v>
      </c>
      <c r="B22" s="16">
        <v>3122</v>
      </c>
      <c r="C22" s="61"/>
      <c r="D22" s="61"/>
      <c r="E22" s="25">
        <f t="shared" si="0"/>
        <v>0</v>
      </c>
      <c r="H22" t="s">
        <v>18</v>
      </c>
    </row>
    <row r="23" spans="1:8" ht="18.75">
      <c r="A23" s="11" t="s">
        <v>21</v>
      </c>
      <c r="B23" s="16">
        <v>3132</v>
      </c>
      <c r="C23" s="61"/>
      <c r="D23" s="61"/>
      <c r="E23" s="25">
        <f t="shared" si="0"/>
        <v>0</v>
      </c>
    </row>
    <row r="24" spans="1:8" ht="37.5">
      <c r="A24" s="33" t="s">
        <v>45</v>
      </c>
      <c r="B24" s="16">
        <v>3142</v>
      </c>
      <c r="C24" s="61"/>
      <c r="D24" s="61"/>
      <c r="E24" s="25">
        <f t="shared" si="0"/>
        <v>0</v>
      </c>
    </row>
    <row r="25" spans="1:8" ht="18.75">
      <c r="A25" s="11" t="s">
        <v>12</v>
      </c>
      <c r="B25" s="17"/>
      <c r="C25" s="64">
        <f>SUM(C7:C24)</f>
        <v>5350190</v>
      </c>
      <c r="D25" s="65">
        <f>SUM(D7:D24)</f>
        <v>1109643.2599999998</v>
      </c>
      <c r="E25" s="25">
        <f t="shared" si="0"/>
        <v>4240546.74</v>
      </c>
    </row>
    <row r="26" spans="1:8">
      <c r="C26" s="4"/>
      <c r="D26" s="4"/>
    </row>
    <row r="27" spans="1:8" ht="30.75" customHeight="1">
      <c r="A27" s="87" t="s">
        <v>28</v>
      </c>
      <c r="B27" s="97"/>
      <c r="C27" s="97"/>
      <c r="D27" s="97"/>
    </row>
    <row r="28" spans="1:8">
      <c r="D28" s="28"/>
    </row>
    <row r="29" spans="1:8" ht="56.25">
      <c r="A29" s="15" t="s">
        <v>0</v>
      </c>
      <c r="B29" s="15" t="s">
        <v>1</v>
      </c>
      <c r="C29" s="10" t="s">
        <v>24</v>
      </c>
      <c r="D29" s="10" t="s">
        <v>17</v>
      </c>
    </row>
    <row r="30" spans="1:8" ht="37.5">
      <c r="A30" s="11" t="s">
        <v>2</v>
      </c>
      <c r="B30" s="17">
        <v>2210</v>
      </c>
      <c r="C30" s="39"/>
      <c r="D30" s="39"/>
    </row>
    <row r="31" spans="1:8" ht="18.75">
      <c r="A31" s="12" t="s">
        <v>3</v>
      </c>
      <c r="B31" s="17">
        <v>2230</v>
      </c>
      <c r="C31" s="53"/>
      <c r="D31" s="51"/>
    </row>
    <row r="32" spans="1:8" ht="18.75" hidden="1">
      <c r="A32" s="12" t="s">
        <v>4</v>
      </c>
      <c r="B32" s="17">
        <v>2240</v>
      </c>
      <c r="C32" s="51"/>
      <c r="D32" s="51"/>
    </row>
    <row r="33" spans="1:4" ht="18.75" hidden="1">
      <c r="A33" s="42" t="s">
        <v>9</v>
      </c>
      <c r="B33" s="17">
        <v>2275</v>
      </c>
      <c r="C33" s="51"/>
      <c r="D33" s="51"/>
    </row>
    <row r="34" spans="1:4" ht="18.75" hidden="1">
      <c r="A34" s="11" t="s">
        <v>14</v>
      </c>
      <c r="B34" s="17">
        <v>2800</v>
      </c>
      <c r="C34" s="20"/>
      <c r="D34" s="51"/>
    </row>
    <row r="35" spans="1:4" ht="37.5" hidden="1">
      <c r="A35" s="11" t="s">
        <v>11</v>
      </c>
      <c r="B35" s="17">
        <v>3110</v>
      </c>
      <c r="C35" s="20"/>
      <c r="D35" s="51"/>
    </row>
    <row r="36" spans="1:4" ht="18.75" hidden="1">
      <c r="A36" s="18" t="s">
        <v>15</v>
      </c>
      <c r="B36" s="19">
        <v>3132</v>
      </c>
      <c r="C36" s="20"/>
      <c r="D36" s="20"/>
    </row>
    <row r="37" spans="1:4" ht="18.75">
      <c r="A37" s="11" t="s">
        <v>12</v>
      </c>
      <c r="B37" s="17"/>
      <c r="C37" s="52">
        <f>SUM(C30:C36)</f>
        <v>0</v>
      </c>
      <c r="D37" s="52">
        <f>SUM(D30:D36)</f>
        <v>0</v>
      </c>
    </row>
    <row r="38" spans="1:4">
      <c r="A38" s="1"/>
      <c r="B38" s="5"/>
      <c r="C38" s="4"/>
      <c r="D38" s="4"/>
    </row>
    <row r="39" spans="1:4">
      <c r="A39" s="1"/>
      <c r="B39" s="5"/>
      <c r="C39" s="4"/>
      <c r="D39" s="4"/>
    </row>
    <row r="40" spans="1:4" ht="32.25" customHeight="1">
      <c r="A40" s="82" t="s">
        <v>29</v>
      </c>
      <c r="B40" s="83"/>
      <c r="C40" s="83"/>
      <c r="D40" s="83"/>
    </row>
    <row r="41" spans="1:4">
      <c r="A41" s="1"/>
      <c r="B41" s="5"/>
      <c r="C41" s="4"/>
      <c r="D41" s="4"/>
    </row>
    <row r="42" spans="1:4" ht="56.25">
      <c r="A42" s="15" t="s">
        <v>0</v>
      </c>
      <c r="B42" s="15" t="s">
        <v>1</v>
      </c>
      <c r="C42" s="10" t="s">
        <v>24</v>
      </c>
      <c r="D42" s="10" t="s">
        <v>17</v>
      </c>
    </row>
    <row r="43" spans="1:4" ht="37.5">
      <c r="A43" s="11" t="s">
        <v>2</v>
      </c>
      <c r="B43" s="17">
        <v>2210</v>
      </c>
      <c r="C43" s="39"/>
      <c r="D43" s="39"/>
    </row>
    <row r="44" spans="1:4" ht="18.75">
      <c r="A44" s="12" t="s">
        <v>3</v>
      </c>
      <c r="B44" s="17">
        <v>2230</v>
      </c>
      <c r="C44" s="51">
        <v>1587.5</v>
      </c>
      <c r="D44" s="51">
        <v>1587.5</v>
      </c>
    </row>
    <row r="45" spans="1:4" ht="18.75">
      <c r="A45" s="12" t="s">
        <v>4</v>
      </c>
      <c r="B45" s="17">
        <v>2240</v>
      </c>
      <c r="C45" s="51"/>
      <c r="D45" s="51"/>
    </row>
    <row r="46" spans="1:4" ht="18.75">
      <c r="A46" s="12" t="s">
        <v>9</v>
      </c>
      <c r="B46" s="17">
        <v>2275</v>
      </c>
      <c r="C46" s="51"/>
      <c r="D46" s="51"/>
    </row>
    <row r="47" spans="1:4" ht="18.75">
      <c r="A47" s="11" t="s">
        <v>14</v>
      </c>
      <c r="B47" s="17">
        <v>2800</v>
      </c>
      <c r="C47" s="51"/>
      <c r="D47" s="51"/>
    </row>
    <row r="48" spans="1:4" ht="37.5">
      <c r="A48" s="11" t="s">
        <v>11</v>
      </c>
      <c r="B48" s="17">
        <v>3110</v>
      </c>
      <c r="C48" s="51"/>
      <c r="D48" s="51"/>
    </row>
    <row r="49" spans="1:4" ht="18.75">
      <c r="A49" s="18" t="s">
        <v>15</v>
      </c>
      <c r="B49" s="19">
        <v>3132</v>
      </c>
      <c r="C49" s="20"/>
      <c r="D49" s="20"/>
    </row>
    <row r="50" spans="1:4" ht="18.75">
      <c r="A50" s="11" t="s">
        <v>12</v>
      </c>
      <c r="B50" s="17"/>
      <c r="C50" s="52">
        <f>C43+C44+C47+C48+C49</f>
        <v>1587.5</v>
      </c>
      <c r="D50" s="52">
        <f>D43+D44+D47+D48+D49</f>
        <v>1587.5</v>
      </c>
    </row>
    <row r="51" spans="1:4" ht="18.75">
      <c r="A51" s="45"/>
      <c r="B51" s="46"/>
      <c r="C51" s="47"/>
      <c r="D51" s="47"/>
    </row>
    <row r="52" spans="1:4" ht="18.75">
      <c r="A52" s="45"/>
      <c r="B52" s="46"/>
      <c r="C52" s="47"/>
      <c r="D52" s="47"/>
    </row>
    <row r="54" spans="1:4" ht="51" customHeight="1">
      <c r="A54" s="82" t="s">
        <v>60</v>
      </c>
      <c r="B54" s="89"/>
      <c r="C54" s="89"/>
      <c r="D54" s="89"/>
    </row>
    <row r="55" spans="1:4" ht="17.25" customHeight="1">
      <c r="A55" s="82"/>
      <c r="B55" s="83"/>
      <c r="C55" s="83"/>
      <c r="D55" s="83"/>
    </row>
    <row r="57" spans="1:4" ht="18.75">
      <c r="A57" s="84" t="s">
        <v>30</v>
      </c>
      <c r="B57" s="85"/>
      <c r="C57" s="86" t="s">
        <v>31</v>
      </c>
      <c r="D57" s="85"/>
    </row>
    <row r="58" spans="1:4" ht="18.75">
      <c r="A58" s="42" t="s">
        <v>39</v>
      </c>
      <c r="B58" s="37">
        <v>2210</v>
      </c>
      <c r="C58" s="102"/>
      <c r="D58" s="102"/>
    </row>
    <row r="59" spans="1:4" ht="18.75">
      <c r="A59" s="42" t="s">
        <v>33</v>
      </c>
      <c r="B59" s="37">
        <v>2210</v>
      </c>
      <c r="C59" s="100"/>
      <c r="D59" s="101"/>
    </row>
    <row r="60" spans="1:4" ht="18.75">
      <c r="A60" s="42" t="s">
        <v>36</v>
      </c>
      <c r="B60" s="37">
        <v>2210</v>
      </c>
      <c r="C60" s="78"/>
      <c r="D60" s="79"/>
    </row>
    <row r="61" spans="1:4" ht="18.75">
      <c r="A61" s="42" t="s">
        <v>41</v>
      </c>
      <c r="B61" s="38">
        <v>3110.221</v>
      </c>
      <c r="C61" s="103"/>
      <c r="D61" s="104"/>
    </row>
    <row r="62" spans="1:4" ht="18.75">
      <c r="A62" s="42" t="s">
        <v>32</v>
      </c>
      <c r="B62" s="37">
        <v>2210</v>
      </c>
      <c r="C62" s="103"/>
      <c r="D62" s="104"/>
    </row>
    <row r="63" spans="1:4" ht="18.75">
      <c r="A63" s="42" t="s">
        <v>34</v>
      </c>
      <c r="B63" s="37">
        <v>2210</v>
      </c>
      <c r="C63" s="103"/>
      <c r="D63" s="104"/>
    </row>
    <row r="64" spans="1:4" ht="18.75">
      <c r="A64" s="42" t="s">
        <v>40</v>
      </c>
      <c r="B64" s="37">
        <v>2210</v>
      </c>
      <c r="C64" s="103"/>
      <c r="D64" s="104"/>
    </row>
    <row r="65" spans="1:4" ht="18.75">
      <c r="A65" s="42" t="s">
        <v>35</v>
      </c>
      <c r="B65" s="37">
        <v>3110</v>
      </c>
      <c r="C65" s="78"/>
      <c r="D65" s="79"/>
    </row>
    <row r="66" spans="1:4" ht="18.75">
      <c r="A66" s="42" t="s">
        <v>37</v>
      </c>
      <c r="B66" s="37">
        <v>2210</v>
      </c>
      <c r="C66" s="103"/>
      <c r="D66" s="104"/>
    </row>
    <row r="67" spans="1:4" ht="18.75">
      <c r="A67" s="42" t="s">
        <v>38</v>
      </c>
      <c r="B67" s="37">
        <v>2210</v>
      </c>
      <c r="C67" s="103"/>
      <c r="D67" s="104"/>
    </row>
    <row r="68" spans="1:4" ht="18.75">
      <c r="A68" s="42" t="s">
        <v>50</v>
      </c>
      <c r="B68" s="37">
        <v>2240</v>
      </c>
      <c r="C68" s="103"/>
      <c r="D68" s="104"/>
    </row>
    <row r="69" spans="1:4" ht="18.75">
      <c r="A69" s="42" t="s">
        <v>42</v>
      </c>
      <c r="B69" s="37">
        <v>2230</v>
      </c>
      <c r="C69" s="92">
        <v>1587.5</v>
      </c>
      <c r="D69" s="93"/>
    </row>
    <row r="70" spans="1:4" ht="18.75">
      <c r="A70" s="42" t="s">
        <v>49</v>
      </c>
      <c r="B70" s="37">
        <v>2210</v>
      </c>
      <c r="C70" s="92"/>
      <c r="D70" s="93"/>
    </row>
    <row r="71" spans="1:4" ht="18.75">
      <c r="A71" s="42" t="s">
        <v>47</v>
      </c>
      <c r="B71" s="37">
        <v>2210</v>
      </c>
      <c r="C71" s="92"/>
      <c r="D71" s="93"/>
    </row>
    <row r="72" spans="1:4" ht="18.75">
      <c r="A72" s="42" t="s">
        <v>46</v>
      </c>
      <c r="B72" s="37">
        <v>2210</v>
      </c>
      <c r="C72" s="92"/>
      <c r="D72" s="93"/>
    </row>
    <row r="73" spans="1:4" ht="18.75">
      <c r="A73" s="42" t="s">
        <v>48</v>
      </c>
      <c r="B73" s="43">
        <v>2210</v>
      </c>
      <c r="C73" s="92"/>
      <c r="D73" s="93"/>
    </row>
    <row r="74" spans="1:4" ht="18.75">
      <c r="A74" s="73"/>
      <c r="B74" s="74"/>
      <c r="C74" s="92"/>
      <c r="D74" s="93"/>
    </row>
    <row r="75" spans="1:4" ht="18.75">
      <c r="A75" s="73"/>
      <c r="B75" s="74"/>
      <c r="C75" s="90">
        <f>SUM(C58:D74)</f>
        <v>1587.5</v>
      </c>
      <c r="D75" s="91"/>
    </row>
    <row r="76" spans="1:4">
      <c r="C76" s="55"/>
      <c r="D76" s="55"/>
    </row>
  </sheetData>
  <mergeCells count="29">
    <mergeCell ref="A54:D54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  <mergeCell ref="A3:D3"/>
    <mergeCell ref="A2:D2"/>
    <mergeCell ref="A5:D5"/>
    <mergeCell ref="A27:D27"/>
    <mergeCell ref="A40:D40"/>
    <mergeCell ref="C64:D64"/>
    <mergeCell ref="C65:D65"/>
    <mergeCell ref="C66:D66"/>
    <mergeCell ref="C67:D67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77"/>
  <sheetViews>
    <sheetView workbookViewId="0">
      <selection activeCell="F1" sqref="F1:F1048576"/>
    </sheetView>
  </sheetViews>
  <sheetFormatPr defaultRowHeight="15"/>
  <cols>
    <col min="1" max="1" width="40.875" style="3" customWidth="1"/>
    <col min="2" max="2" width="8.75" style="1" customWidth="1"/>
    <col min="3" max="3" width="17.875" customWidth="1"/>
    <col min="4" max="4" width="15" customWidth="1"/>
    <col min="5" max="5" width="10.75" hidden="1" customWidth="1"/>
  </cols>
  <sheetData>
    <row r="2" spans="1:5" ht="56.25" customHeight="1">
      <c r="A2" s="87" t="s">
        <v>64</v>
      </c>
      <c r="B2" s="88"/>
      <c r="C2" s="88"/>
      <c r="D2" s="88"/>
    </row>
    <row r="3" spans="1:5" ht="58.5" customHeight="1">
      <c r="A3" s="98" t="s">
        <v>67</v>
      </c>
      <c r="B3" s="99"/>
      <c r="C3" s="99"/>
      <c r="D3" s="99"/>
    </row>
    <row r="4" spans="1:5" ht="18.75">
      <c r="A4" s="6"/>
      <c r="B4" s="7"/>
      <c r="C4" s="8"/>
      <c r="D4" s="8"/>
    </row>
    <row r="5" spans="1:5" ht="45.75" customHeight="1">
      <c r="A5" s="95" t="s">
        <v>27</v>
      </c>
      <c r="B5" s="96"/>
      <c r="C5" s="96"/>
      <c r="D5" s="96"/>
    </row>
    <row r="6" spans="1:5" s="2" customFormat="1" ht="75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5" s="2" customFormat="1" ht="18.75">
      <c r="A7" s="21" t="s">
        <v>23</v>
      </c>
      <c r="B7" s="16">
        <v>2111</v>
      </c>
      <c r="C7" s="56">
        <v>5482780</v>
      </c>
      <c r="D7" s="56">
        <v>1092651.79</v>
      </c>
      <c r="E7" s="25">
        <f>C7-D7</f>
        <v>4390128.21</v>
      </c>
    </row>
    <row r="8" spans="1:5" s="2" customFormat="1" ht="18.75">
      <c r="A8" s="21" t="s">
        <v>44</v>
      </c>
      <c r="B8" s="16">
        <v>2120</v>
      </c>
      <c r="C8" s="56">
        <v>1206210</v>
      </c>
      <c r="D8" s="56">
        <v>255419.14</v>
      </c>
      <c r="E8" s="25">
        <f t="shared" ref="E8:E25" si="0">C8-D8</f>
        <v>950790.86</v>
      </c>
    </row>
    <row r="9" spans="1:5" ht="37.5">
      <c r="A9" s="11" t="s">
        <v>2</v>
      </c>
      <c r="B9" s="16">
        <v>2210</v>
      </c>
      <c r="C9" s="61">
        <v>58720</v>
      </c>
      <c r="D9" s="61">
        <v>28892</v>
      </c>
      <c r="E9" s="25">
        <f t="shared" si="0"/>
        <v>29828</v>
      </c>
    </row>
    <row r="10" spans="1:5" ht="18.75">
      <c r="A10" s="11" t="s">
        <v>3</v>
      </c>
      <c r="B10" s="16">
        <v>2230</v>
      </c>
      <c r="C10" s="61">
        <v>239750</v>
      </c>
      <c r="D10" s="61">
        <v>62448.08</v>
      </c>
      <c r="E10" s="25">
        <f t="shared" si="0"/>
        <v>177301.91999999998</v>
      </c>
    </row>
    <row r="11" spans="1:5" ht="18.75">
      <c r="A11" s="11" t="s">
        <v>4</v>
      </c>
      <c r="B11" s="16">
        <v>2240</v>
      </c>
      <c r="C11" s="61">
        <v>67060</v>
      </c>
      <c r="D11" s="61">
        <v>8952.2800000000007</v>
      </c>
      <c r="E11" s="25">
        <f t="shared" si="0"/>
        <v>58107.72</v>
      </c>
    </row>
    <row r="12" spans="1:5" ht="37.5">
      <c r="A12" s="18" t="s">
        <v>61</v>
      </c>
      <c r="B12" s="16">
        <v>2220</v>
      </c>
      <c r="C12" s="61"/>
      <c r="D12" s="61"/>
      <c r="E12" s="25">
        <f t="shared" si="0"/>
        <v>0</v>
      </c>
    </row>
    <row r="13" spans="1:5" ht="18.75">
      <c r="A13" s="11" t="s">
        <v>5</v>
      </c>
      <c r="B13" s="16">
        <v>2271</v>
      </c>
      <c r="C13" s="61"/>
      <c r="D13" s="61"/>
      <c r="E13" s="25">
        <f t="shared" si="0"/>
        <v>0</v>
      </c>
    </row>
    <row r="14" spans="1:5" ht="37.5">
      <c r="A14" s="11" t="s">
        <v>6</v>
      </c>
      <c r="B14" s="16">
        <v>2272</v>
      </c>
      <c r="C14" s="61">
        <v>4720</v>
      </c>
      <c r="D14" s="61">
        <v>1987.2</v>
      </c>
      <c r="E14" s="25">
        <f t="shared" si="0"/>
        <v>2732.8</v>
      </c>
    </row>
    <row r="15" spans="1:5" ht="18.75">
      <c r="A15" s="11" t="s">
        <v>7</v>
      </c>
      <c r="B15" s="16">
        <v>2273</v>
      </c>
      <c r="C15" s="61">
        <v>85200</v>
      </c>
      <c r="D15" s="61">
        <v>16003.16</v>
      </c>
      <c r="E15" s="25">
        <f t="shared" si="0"/>
        <v>69196.84</v>
      </c>
    </row>
    <row r="16" spans="1:5" ht="18.75">
      <c r="A16" s="11" t="s">
        <v>8</v>
      </c>
      <c r="B16" s="16">
        <v>2274</v>
      </c>
      <c r="C16" s="61">
        <v>200</v>
      </c>
      <c r="D16" s="61">
        <v>100.5</v>
      </c>
      <c r="E16" s="25">
        <f t="shared" si="0"/>
        <v>99.5</v>
      </c>
    </row>
    <row r="17" spans="1:8" ht="18.75">
      <c r="A17" s="11" t="s">
        <v>9</v>
      </c>
      <c r="B17" s="16">
        <v>2275</v>
      </c>
      <c r="C17" s="61">
        <v>518050</v>
      </c>
      <c r="D17" s="61"/>
      <c r="E17" s="25">
        <f t="shared" si="0"/>
        <v>518050</v>
      </c>
    </row>
    <row r="18" spans="1:8" ht="33" customHeight="1">
      <c r="A18" s="11" t="s">
        <v>10</v>
      </c>
      <c r="B18" s="16">
        <v>2282</v>
      </c>
      <c r="C18" s="61">
        <v>2450</v>
      </c>
      <c r="D18" s="61"/>
      <c r="E18" s="25">
        <f t="shared" si="0"/>
        <v>2450</v>
      </c>
    </row>
    <row r="19" spans="1:8" ht="18" customHeight="1">
      <c r="A19" s="11" t="s">
        <v>13</v>
      </c>
      <c r="B19" s="16">
        <v>2730</v>
      </c>
      <c r="C19" s="61"/>
      <c r="D19" s="61"/>
      <c r="E19" s="25">
        <f t="shared" si="0"/>
        <v>0</v>
      </c>
    </row>
    <row r="20" spans="1:8" ht="22.5" customHeight="1">
      <c r="A20" s="11" t="s">
        <v>14</v>
      </c>
      <c r="B20" s="16">
        <v>2800</v>
      </c>
      <c r="C20" s="61">
        <v>20200</v>
      </c>
      <c r="D20" s="61"/>
      <c r="E20" s="25">
        <f t="shared" si="0"/>
        <v>20200</v>
      </c>
    </row>
    <row r="21" spans="1:8" ht="36.75" customHeight="1">
      <c r="A21" s="11" t="s">
        <v>11</v>
      </c>
      <c r="B21" s="16">
        <v>3110</v>
      </c>
      <c r="C21" s="61"/>
      <c r="D21" s="61"/>
      <c r="E21" s="25">
        <f t="shared" si="0"/>
        <v>0</v>
      </c>
      <c r="G21" s="40"/>
    </row>
    <row r="22" spans="1:8" ht="37.5">
      <c r="A22" s="11" t="s">
        <v>20</v>
      </c>
      <c r="B22" s="16">
        <v>3122</v>
      </c>
      <c r="C22" s="61"/>
      <c r="D22" s="61"/>
      <c r="E22" s="25">
        <f t="shared" si="0"/>
        <v>0</v>
      </c>
      <c r="H22" t="s">
        <v>18</v>
      </c>
    </row>
    <row r="23" spans="1:8" ht="18.75">
      <c r="A23" s="11" t="s">
        <v>21</v>
      </c>
      <c r="B23" s="16">
        <v>3132</v>
      </c>
      <c r="C23" s="61"/>
      <c r="D23" s="61"/>
      <c r="E23" s="25">
        <f t="shared" si="0"/>
        <v>0</v>
      </c>
    </row>
    <row r="24" spans="1:8" ht="37.5">
      <c r="A24" s="33" t="s">
        <v>45</v>
      </c>
      <c r="B24" s="16">
        <v>3142</v>
      </c>
      <c r="C24" s="61"/>
      <c r="D24" s="61"/>
      <c r="E24" s="25">
        <f t="shared" si="0"/>
        <v>0</v>
      </c>
    </row>
    <row r="25" spans="1:8" ht="18.75">
      <c r="A25" s="11" t="s">
        <v>12</v>
      </c>
      <c r="B25" s="16"/>
      <c r="C25" s="64">
        <f>SUM(C7:C24)</f>
        <v>7685340</v>
      </c>
      <c r="D25" s="64">
        <f>D7+D8+D9+D10+D11+D12+D14+D15+D17+D18+D20+D21+D16</f>
        <v>1466454.1500000001</v>
      </c>
      <c r="E25" s="25">
        <f t="shared" si="0"/>
        <v>6218885.8499999996</v>
      </c>
    </row>
    <row r="26" spans="1:8">
      <c r="C26" s="57"/>
      <c r="D26" s="57"/>
    </row>
    <row r="27" spans="1:8" ht="18.75">
      <c r="A27" s="23"/>
      <c r="B27" s="24"/>
      <c r="C27" s="24"/>
      <c r="D27" s="8"/>
    </row>
    <row r="28" spans="1:8" ht="33" customHeight="1">
      <c r="A28" s="87" t="s">
        <v>28</v>
      </c>
      <c r="B28" s="97"/>
      <c r="C28" s="97"/>
      <c r="D28" s="97"/>
    </row>
    <row r="29" spans="1:8" ht="18.75">
      <c r="A29" s="26"/>
      <c r="B29" s="27"/>
      <c r="C29" s="27"/>
      <c r="D29" s="28"/>
    </row>
    <row r="30" spans="1:8" ht="75">
      <c r="A30" s="15" t="s">
        <v>0</v>
      </c>
      <c r="B30" s="15" t="s">
        <v>1</v>
      </c>
      <c r="C30" s="10"/>
      <c r="D30" s="10" t="s">
        <v>17</v>
      </c>
    </row>
    <row r="31" spans="1:8" ht="37.5">
      <c r="A31" s="11" t="s">
        <v>2</v>
      </c>
      <c r="B31" s="17">
        <v>2210</v>
      </c>
      <c r="C31" s="51">
        <v>1000</v>
      </c>
      <c r="D31" s="51"/>
    </row>
    <row r="32" spans="1:8" ht="18.75">
      <c r="A32" s="12" t="s">
        <v>3</v>
      </c>
      <c r="B32" s="17">
        <v>2230</v>
      </c>
      <c r="C32" s="51"/>
      <c r="D32" s="51"/>
    </row>
    <row r="33" spans="1:4" ht="18.75">
      <c r="A33" s="12" t="s">
        <v>4</v>
      </c>
      <c r="B33" s="17">
        <v>2240</v>
      </c>
      <c r="C33" s="51"/>
      <c r="D33" s="51"/>
    </row>
    <row r="34" spans="1:4" ht="18.75" hidden="1">
      <c r="A34" s="12" t="s">
        <v>9</v>
      </c>
      <c r="B34" s="17">
        <v>2275</v>
      </c>
      <c r="C34" s="39"/>
      <c r="D34" s="39"/>
    </row>
    <row r="35" spans="1:4" ht="18.75" hidden="1">
      <c r="A35" s="11" t="s">
        <v>14</v>
      </c>
      <c r="B35" s="17">
        <v>2800</v>
      </c>
      <c r="C35" s="39"/>
      <c r="D35" s="13"/>
    </row>
    <row r="36" spans="1:4" ht="37.5" hidden="1">
      <c r="A36" s="11" t="s">
        <v>11</v>
      </c>
      <c r="B36" s="17">
        <v>3110</v>
      </c>
      <c r="C36" s="13"/>
      <c r="D36" s="13"/>
    </row>
    <row r="37" spans="1:4" ht="18.75" hidden="1">
      <c r="A37" s="18" t="s">
        <v>15</v>
      </c>
      <c r="B37" s="19">
        <v>3132</v>
      </c>
      <c r="C37" s="20"/>
      <c r="D37" s="20"/>
    </row>
    <row r="38" spans="1:4" ht="18.75">
      <c r="A38" s="11" t="s">
        <v>12</v>
      </c>
      <c r="B38" s="17"/>
      <c r="C38" s="14">
        <f>SUM(C31:C37)</f>
        <v>1000</v>
      </c>
      <c r="D38" s="14">
        <f>SUM(D31:D37)</f>
        <v>0</v>
      </c>
    </row>
    <row r="39" spans="1:4">
      <c r="A39" s="1"/>
      <c r="B39" s="5"/>
      <c r="C39" s="4"/>
      <c r="D39" s="4"/>
    </row>
    <row r="40" spans="1:4">
      <c r="A40" s="1"/>
      <c r="B40" s="5"/>
      <c r="C40" s="4"/>
      <c r="D40" s="4"/>
    </row>
    <row r="41" spans="1:4" ht="33.75" customHeight="1">
      <c r="A41" s="82" t="s">
        <v>29</v>
      </c>
      <c r="B41" s="83"/>
      <c r="C41" s="83"/>
      <c r="D41" s="83"/>
    </row>
    <row r="42" spans="1:4">
      <c r="A42" s="1"/>
      <c r="B42" s="5"/>
      <c r="C42" s="4"/>
      <c r="D42" s="4"/>
    </row>
    <row r="43" spans="1:4" ht="75">
      <c r="A43" s="15" t="s">
        <v>0</v>
      </c>
      <c r="B43" s="15" t="s">
        <v>1</v>
      </c>
      <c r="C43" s="10" t="s">
        <v>24</v>
      </c>
      <c r="D43" s="10" t="s">
        <v>17</v>
      </c>
    </row>
    <row r="44" spans="1:4" ht="37.5">
      <c r="A44" s="11" t="s">
        <v>2</v>
      </c>
      <c r="B44" s="17">
        <v>2210</v>
      </c>
      <c r="C44" s="51"/>
      <c r="D44" s="51"/>
    </row>
    <row r="45" spans="1:4" ht="18.75">
      <c r="A45" s="12" t="s">
        <v>3</v>
      </c>
      <c r="B45" s="17">
        <v>2230</v>
      </c>
      <c r="C45" s="51">
        <v>3680.05</v>
      </c>
      <c r="D45" s="51">
        <v>3680.05</v>
      </c>
    </row>
    <row r="46" spans="1:4" ht="18.75" hidden="1">
      <c r="A46" s="12" t="s">
        <v>4</v>
      </c>
      <c r="B46" s="17">
        <v>2240</v>
      </c>
      <c r="C46" s="51"/>
      <c r="D46" s="51"/>
    </row>
    <row r="47" spans="1:4" ht="18.75" hidden="1">
      <c r="A47" s="12" t="s">
        <v>9</v>
      </c>
      <c r="B47" s="17">
        <v>2275</v>
      </c>
      <c r="C47" s="51"/>
      <c r="D47" s="51"/>
    </row>
    <row r="48" spans="1:4" ht="18.75" hidden="1">
      <c r="A48" s="11" t="s">
        <v>14</v>
      </c>
      <c r="B48" s="17">
        <v>2800</v>
      </c>
      <c r="C48" s="51"/>
      <c r="D48" s="51"/>
    </row>
    <row r="49" spans="1:4" ht="37.5" hidden="1">
      <c r="A49" s="11" t="s">
        <v>11</v>
      </c>
      <c r="B49" s="17">
        <v>3110</v>
      </c>
      <c r="C49" s="51"/>
      <c r="D49" s="51"/>
    </row>
    <row r="50" spans="1:4" ht="18.75" hidden="1">
      <c r="A50" s="18" t="s">
        <v>15</v>
      </c>
      <c r="B50" s="19">
        <v>3132</v>
      </c>
      <c r="C50" s="20"/>
      <c r="D50" s="20"/>
    </row>
    <row r="51" spans="1:4" ht="18.75">
      <c r="A51" s="11" t="s">
        <v>12</v>
      </c>
      <c r="B51" s="17"/>
      <c r="C51" s="52">
        <f>SUM(C44:C49)</f>
        <v>3680.05</v>
      </c>
      <c r="D51" s="52">
        <f>D44+D45+D48+D49+D50+D47+D46</f>
        <v>3680.05</v>
      </c>
    </row>
    <row r="53" spans="1:4" ht="35.25" customHeight="1">
      <c r="A53" s="82"/>
      <c r="B53" s="83"/>
      <c r="C53" s="83"/>
      <c r="D53" s="83"/>
    </row>
    <row r="54" spans="1:4" ht="47.25" customHeight="1">
      <c r="A54" s="82" t="s">
        <v>59</v>
      </c>
      <c r="B54" s="89"/>
      <c r="C54" s="89"/>
      <c r="D54" s="89"/>
    </row>
    <row r="57" spans="1:4" ht="18.75">
      <c r="A57" s="84" t="s">
        <v>30</v>
      </c>
      <c r="B57" s="85"/>
      <c r="C57" s="86" t="s">
        <v>31</v>
      </c>
      <c r="D57" s="85"/>
    </row>
    <row r="58" spans="1:4" ht="18.75">
      <c r="A58" s="42" t="s">
        <v>39</v>
      </c>
      <c r="B58" s="37">
        <v>2210</v>
      </c>
      <c r="C58" s="94"/>
      <c r="D58" s="94"/>
    </row>
    <row r="59" spans="1:4" ht="18.75">
      <c r="A59" s="42" t="s">
        <v>33</v>
      </c>
      <c r="B59" s="37">
        <v>2210</v>
      </c>
      <c r="C59" s="105"/>
      <c r="D59" s="106"/>
    </row>
    <row r="60" spans="1:4" ht="18.75">
      <c r="A60" s="42" t="s">
        <v>36</v>
      </c>
      <c r="B60" s="37">
        <v>2210</v>
      </c>
      <c r="C60" s="105"/>
      <c r="D60" s="106"/>
    </row>
    <row r="61" spans="1:4" ht="18.75">
      <c r="A61" s="42" t="s">
        <v>41</v>
      </c>
      <c r="B61" s="38">
        <v>3110.221</v>
      </c>
      <c r="C61" s="105"/>
      <c r="D61" s="106"/>
    </row>
    <row r="62" spans="1:4" ht="18.75">
      <c r="A62" s="42" t="s">
        <v>32</v>
      </c>
      <c r="B62" s="37">
        <v>2210</v>
      </c>
      <c r="C62" s="105"/>
      <c r="D62" s="106"/>
    </row>
    <row r="63" spans="1:4" ht="18.75">
      <c r="A63" s="42" t="s">
        <v>34</v>
      </c>
      <c r="B63" s="37">
        <v>2210</v>
      </c>
      <c r="C63" s="105"/>
      <c r="D63" s="106"/>
    </row>
    <row r="64" spans="1:4" ht="18.75">
      <c r="A64" s="42" t="s">
        <v>40</v>
      </c>
      <c r="B64" s="37">
        <v>2210</v>
      </c>
      <c r="C64" s="92"/>
      <c r="D64" s="93"/>
    </row>
    <row r="65" spans="1:4" ht="18.75">
      <c r="A65" s="42" t="s">
        <v>35</v>
      </c>
      <c r="B65" s="37">
        <v>3110</v>
      </c>
      <c r="C65" s="92"/>
      <c r="D65" s="93"/>
    </row>
    <row r="66" spans="1:4" ht="18.75">
      <c r="A66" s="42" t="s">
        <v>37</v>
      </c>
      <c r="B66" s="37">
        <v>2210</v>
      </c>
      <c r="C66" s="92"/>
      <c r="D66" s="93"/>
    </row>
    <row r="67" spans="1:4" ht="18.75">
      <c r="A67" s="42" t="s">
        <v>38</v>
      </c>
      <c r="B67" s="37">
        <v>2210</v>
      </c>
      <c r="C67" s="92"/>
      <c r="D67" s="93"/>
    </row>
    <row r="68" spans="1:4" ht="18.75">
      <c r="A68" s="42" t="s">
        <v>50</v>
      </c>
      <c r="B68" s="37">
        <v>2240</v>
      </c>
      <c r="C68" s="92"/>
      <c r="D68" s="93"/>
    </row>
    <row r="69" spans="1:4" ht="18.75">
      <c r="A69" s="42" t="s">
        <v>42</v>
      </c>
      <c r="B69" s="37">
        <v>2230</v>
      </c>
      <c r="C69" s="92">
        <v>3680.05</v>
      </c>
      <c r="D69" s="93"/>
    </row>
    <row r="70" spans="1:4" ht="18.75">
      <c r="A70" s="42" t="s">
        <v>49</v>
      </c>
      <c r="B70" s="37">
        <v>2210</v>
      </c>
      <c r="C70" s="92"/>
      <c r="D70" s="93"/>
    </row>
    <row r="71" spans="1:4" ht="18.75">
      <c r="A71" s="42" t="s">
        <v>47</v>
      </c>
      <c r="B71" s="37">
        <v>2210</v>
      </c>
      <c r="C71" s="92"/>
      <c r="D71" s="93"/>
    </row>
    <row r="72" spans="1:4" ht="18.75">
      <c r="A72" s="42" t="s">
        <v>46</v>
      </c>
      <c r="B72" s="37">
        <v>2210</v>
      </c>
      <c r="C72" s="92"/>
      <c r="D72" s="93"/>
    </row>
    <row r="73" spans="1:4" ht="18.75">
      <c r="A73" s="42" t="s">
        <v>48</v>
      </c>
      <c r="B73" s="43">
        <v>2210</v>
      </c>
      <c r="C73" s="92"/>
      <c r="D73" s="93"/>
    </row>
    <row r="74" spans="1:4" ht="18.75">
      <c r="A74" s="73"/>
      <c r="B74" s="74"/>
      <c r="C74" s="92"/>
      <c r="D74" s="93"/>
    </row>
    <row r="75" spans="1:4" ht="18.75">
      <c r="A75" s="73"/>
      <c r="B75" s="74"/>
      <c r="C75" s="90">
        <f>SUM(C58:D73)</f>
        <v>3680.05</v>
      </c>
      <c r="D75" s="91"/>
    </row>
    <row r="76" spans="1:4">
      <c r="C76" s="55"/>
      <c r="D76" s="55"/>
    </row>
    <row r="77" spans="1:4" ht="34.5" hidden="1" customHeight="1">
      <c r="A77" s="82" t="s">
        <v>53</v>
      </c>
      <c r="B77" s="83"/>
      <c r="C77" s="83"/>
      <c r="D77" s="83"/>
    </row>
  </sheetData>
  <mergeCells count="30">
    <mergeCell ref="A77:D77"/>
    <mergeCell ref="A53:D53"/>
    <mergeCell ref="C63:D63"/>
    <mergeCell ref="C61:D61"/>
    <mergeCell ref="C59:D59"/>
    <mergeCell ref="C60:D60"/>
    <mergeCell ref="C62:D62"/>
    <mergeCell ref="A57:B57"/>
    <mergeCell ref="C57:D57"/>
    <mergeCell ref="C58:D58"/>
    <mergeCell ref="C64:D64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1:D41"/>
    <mergeCell ref="A54:D54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H76"/>
  <sheetViews>
    <sheetView workbookViewId="0">
      <selection activeCell="F1" sqref="F1:F1048576"/>
    </sheetView>
  </sheetViews>
  <sheetFormatPr defaultRowHeight="15"/>
  <cols>
    <col min="1" max="1" width="40.875" style="3" customWidth="1"/>
    <col min="2" max="2" width="9.125" style="1" customWidth="1"/>
    <col min="3" max="3" width="17.75" customWidth="1"/>
    <col min="4" max="4" width="16.875" customWidth="1"/>
    <col min="5" max="5" width="10.75" hidden="1" customWidth="1"/>
  </cols>
  <sheetData>
    <row r="2" spans="1:5" ht="58.5" customHeight="1">
      <c r="A2" s="87" t="s">
        <v>64</v>
      </c>
      <c r="B2" s="88"/>
      <c r="C2" s="88"/>
      <c r="D2" s="88"/>
    </row>
    <row r="3" spans="1:5" ht="58.5" customHeight="1">
      <c r="A3" s="98" t="s">
        <v>68</v>
      </c>
      <c r="B3" s="99"/>
      <c r="C3" s="99"/>
      <c r="D3" s="99"/>
    </row>
    <row r="4" spans="1:5" ht="18.75">
      <c r="A4" s="6"/>
      <c r="B4" s="7"/>
      <c r="C4" s="8"/>
      <c r="D4" s="8"/>
    </row>
    <row r="5" spans="1:5" ht="39.75" customHeight="1">
      <c r="A5" s="95" t="s">
        <v>27</v>
      </c>
      <c r="B5" s="96"/>
      <c r="C5" s="96"/>
      <c r="D5" s="96"/>
    </row>
    <row r="6" spans="1:5" s="2" customFormat="1" ht="75.75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5" s="2" customFormat="1" ht="18.75">
      <c r="A7" s="21" t="s">
        <v>23</v>
      </c>
      <c r="B7" s="16">
        <v>2111</v>
      </c>
      <c r="C7" s="56">
        <v>4752740</v>
      </c>
      <c r="D7" s="56">
        <v>958312.05</v>
      </c>
      <c r="E7" s="25">
        <f>C7-D7</f>
        <v>3794427.95</v>
      </c>
    </row>
    <row r="8" spans="1:5" s="2" customFormat="1" ht="18.75">
      <c r="A8" s="21" t="s">
        <v>44</v>
      </c>
      <c r="B8" s="16">
        <v>2120</v>
      </c>
      <c r="C8" s="56">
        <v>1045600</v>
      </c>
      <c r="D8" s="56">
        <v>217751.22</v>
      </c>
      <c r="E8" s="25">
        <f t="shared" ref="E8:E25" si="0">C8-D8</f>
        <v>827848.78</v>
      </c>
    </row>
    <row r="9" spans="1:5" ht="37.5">
      <c r="A9" s="11" t="s">
        <v>2</v>
      </c>
      <c r="B9" s="16">
        <v>2210</v>
      </c>
      <c r="C9" s="61">
        <v>109300</v>
      </c>
      <c r="D9" s="61">
        <v>57897</v>
      </c>
      <c r="E9" s="25">
        <f t="shared" si="0"/>
        <v>51403</v>
      </c>
    </row>
    <row r="10" spans="1:5" ht="18.75">
      <c r="A10" s="11" t="s">
        <v>3</v>
      </c>
      <c r="B10" s="16">
        <v>2230</v>
      </c>
      <c r="C10" s="61">
        <v>227500</v>
      </c>
      <c r="D10" s="61">
        <v>45792.99</v>
      </c>
      <c r="E10" s="25">
        <f t="shared" si="0"/>
        <v>181707.01</v>
      </c>
    </row>
    <row r="11" spans="1:5" ht="18.75">
      <c r="A11" s="11" t="s">
        <v>4</v>
      </c>
      <c r="B11" s="16">
        <v>2240</v>
      </c>
      <c r="C11" s="61">
        <v>79030</v>
      </c>
      <c r="D11" s="61">
        <v>15347.63</v>
      </c>
      <c r="E11" s="25">
        <f t="shared" si="0"/>
        <v>63682.37</v>
      </c>
    </row>
    <row r="12" spans="1:5" ht="37.5">
      <c r="A12" s="42" t="s">
        <v>61</v>
      </c>
      <c r="B12" s="16">
        <v>2220</v>
      </c>
      <c r="C12" s="20"/>
      <c r="D12" s="20"/>
      <c r="E12" s="25">
        <f t="shared" si="0"/>
        <v>0</v>
      </c>
    </row>
    <row r="13" spans="1:5" ht="18.75">
      <c r="A13" s="11" t="s">
        <v>5</v>
      </c>
      <c r="B13" s="16">
        <v>2271</v>
      </c>
      <c r="C13" s="20"/>
      <c r="D13" s="20"/>
      <c r="E13" s="25">
        <f t="shared" si="0"/>
        <v>0</v>
      </c>
    </row>
    <row r="14" spans="1:5" ht="37.5">
      <c r="A14" s="11" t="s">
        <v>6</v>
      </c>
      <c r="B14" s="16">
        <v>2272</v>
      </c>
      <c r="C14" s="61"/>
      <c r="D14" s="61"/>
      <c r="E14" s="25">
        <f t="shared" si="0"/>
        <v>0</v>
      </c>
    </row>
    <row r="15" spans="1:5" ht="18.75">
      <c r="A15" s="11" t="s">
        <v>7</v>
      </c>
      <c r="B15" s="16">
        <v>2273</v>
      </c>
      <c r="C15" s="61">
        <v>73000</v>
      </c>
      <c r="D15" s="61">
        <v>18321.080000000002</v>
      </c>
      <c r="E15" s="25">
        <f t="shared" si="0"/>
        <v>54678.92</v>
      </c>
    </row>
    <row r="16" spans="1:5" ht="18.75">
      <c r="A16" s="11" t="s">
        <v>8</v>
      </c>
      <c r="B16" s="16">
        <v>2274</v>
      </c>
      <c r="C16" s="61">
        <v>200</v>
      </c>
      <c r="D16" s="61">
        <v>100.5</v>
      </c>
      <c r="E16" s="25">
        <f t="shared" si="0"/>
        <v>99.5</v>
      </c>
    </row>
    <row r="17" spans="1:8" ht="18.75">
      <c r="A17" s="11" t="s">
        <v>9</v>
      </c>
      <c r="B17" s="16">
        <v>2275</v>
      </c>
      <c r="C17" s="61">
        <v>518050</v>
      </c>
      <c r="D17" s="61"/>
      <c r="E17" s="25">
        <f t="shared" si="0"/>
        <v>518050</v>
      </c>
    </row>
    <row r="18" spans="1:8" ht="32.25" customHeight="1">
      <c r="A18" s="11" t="s">
        <v>10</v>
      </c>
      <c r="B18" s="16">
        <v>2282</v>
      </c>
      <c r="C18" s="61">
        <v>2450</v>
      </c>
      <c r="D18" s="61"/>
      <c r="E18" s="25">
        <f t="shared" si="0"/>
        <v>2450</v>
      </c>
    </row>
    <row r="19" spans="1:8" ht="18" customHeight="1">
      <c r="A19" s="11" t="s">
        <v>13</v>
      </c>
      <c r="B19" s="16">
        <v>2730</v>
      </c>
      <c r="C19" s="61"/>
      <c r="D19" s="61"/>
      <c r="E19" s="25">
        <f t="shared" si="0"/>
        <v>0</v>
      </c>
    </row>
    <row r="20" spans="1:8" ht="15.75" customHeight="1">
      <c r="A20" s="11" t="s">
        <v>14</v>
      </c>
      <c r="B20" s="16">
        <v>2800</v>
      </c>
      <c r="C20" s="61">
        <v>15200</v>
      </c>
      <c r="D20" s="61"/>
      <c r="E20" s="25">
        <f t="shared" si="0"/>
        <v>15200</v>
      </c>
    </row>
    <row r="21" spans="1:8" ht="36.75" customHeight="1">
      <c r="A21" s="11" t="s">
        <v>11</v>
      </c>
      <c r="B21" s="16">
        <v>3110</v>
      </c>
      <c r="C21" s="61"/>
      <c r="D21" s="61"/>
      <c r="E21" s="25">
        <f t="shared" si="0"/>
        <v>0</v>
      </c>
      <c r="G21" s="40"/>
    </row>
    <row r="22" spans="1:8" ht="37.5">
      <c r="A22" s="11" t="s">
        <v>20</v>
      </c>
      <c r="B22" s="16">
        <v>3122</v>
      </c>
      <c r="C22" s="61"/>
      <c r="D22" s="61"/>
      <c r="E22" s="25">
        <f t="shared" si="0"/>
        <v>0</v>
      </c>
      <c r="H22" t="s">
        <v>18</v>
      </c>
    </row>
    <row r="23" spans="1:8" ht="18.75">
      <c r="A23" s="11" t="s">
        <v>21</v>
      </c>
      <c r="B23" s="16">
        <v>3132</v>
      </c>
      <c r="C23" s="61"/>
      <c r="D23" s="61"/>
      <c r="E23" s="25">
        <f t="shared" si="0"/>
        <v>0</v>
      </c>
    </row>
    <row r="24" spans="1:8" ht="37.5">
      <c r="A24" s="33" t="s">
        <v>45</v>
      </c>
      <c r="B24" s="16">
        <v>3142</v>
      </c>
      <c r="C24" s="61"/>
      <c r="D24" s="61"/>
      <c r="E24" s="25">
        <f t="shared" si="0"/>
        <v>0</v>
      </c>
    </row>
    <row r="25" spans="1:8" ht="18.75">
      <c r="A25" s="11" t="s">
        <v>12</v>
      </c>
      <c r="B25" s="16"/>
      <c r="C25" s="64">
        <f>SUM(C7:C24)</f>
        <v>6823070</v>
      </c>
      <c r="D25" s="64">
        <f>SUM(D7:D24)</f>
        <v>1313522.47</v>
      </c>
      <c r="E25" s="25">
        <f t="shared" si="0"/>
        <v>5509547.5300000003</v>
      </c>
    </row>
    <row r="26" spans="1:8" ht="18.75">
      <c r="A26" s="6"/>
      <c r="B26" s="22"/>
      <c r="C26" s="8"/>
      <c r="D26" s="8"/>
    </row>
    <row r="27" spans="1:8">
      <c r="C27" s="4"/>
      <c r="D27" s="4"/>
    </row>
    <row r="28" spans="1:8" ht="30" customHeight="1">
      <c r="A28" s="87" t="s">
        <v>28</v>
      </c>
      <c r="B28" s="97"/>
      <c r="C28" s="97"/>
      <c r="D28" s="97"/>
    </row>
    <row r="29" spans="1:8">
      <c r="D29" s="28"/>
    </row>
    <row r="30" spans="1:8" ht="56.25">
      <c r="A30" s="15" t="s">
        <v>0</v>
      </c>
      <c r="B30" s="15" t="s">
        <v>1</v>
      </c>
      <c r="C30" s="10"/>
      <c r="D30" s="10" t="s">
        <v>17</v>
      </c>
    </row>
    <row r="31" spans="1:8" ht="37.5" hidden="1">
      <c r="A31" s="11" t="s">
        <v>2</v>
      </c>
      <c r="B31" s="17">
        <v>2210</v>
      </c>
      <c r="C31" s="13">
        <v>0</v>
      </c>
      <c r="D31" s="13"/>
    </row>
    <row r="32" spans="1:8" ht="37.5">
      <c r="A32" s="42" t="s">
        <v>2</v>
      </c>
      <c r="B32" s="17">
        <v>2210</v>
      </c>
      <c r="C32" s="13">
        <v>1000</v>
      </c>
      <c r="D32" s="13"/>
    </row>
    <row r="33" spans="1:4" ht="18.75">
      <c r="A33" s="42" t="s">
        <v>9</v>
      </c>
      <c r="B33" s="17">
        <v>2275</v>
      </c>
      <c r="C33" s="20">
        <v>800</v>
      </c>
      <c r="D33" s="20">
        <v>800</v>
      </c>
    </row>
    <row r="34" spans="1:4" ht="18.75" hidden="1">
      <c r="A34" s="12" t="s">
        <v>4</v>
      </c>
      <c r="B34" s="17">
        <v>2240</v>
      </c>
      <c r="C34" s="20"/>
      <c r="D34" s="20"/>
    </row>
    <row r="35" spans="1:4" ht="18.75" hidden="1">
      <c r="A35" s="12" t="s">
        <v>9</v>
      </c>
      <c r="B35" s="17">
        <v>2275</v>
      </c>
      <c r="C35" s="20"/>
      <c r="D35" s="20"/>
    </row>
    <row r="36" spans="1:4" ht="18.75" hidden="1">
      <c r="A36" s="11" t="s">
        <v>14</v>
      </c>
      <c r="B36" s="17">
        <v>2800</v>
      </c>
      <c r="C36" s="20"/>
      <c r="D36" s="20"/>
    </row>
    <row r="37" spans="1:4" ht="37.5" hidden="1">
      <c r="A37" s="11" t="s">
        <v>11</v>
      </c>
      <c r="B37" s="17">
        <v>3110</v>
      </c>
      <c r="C37" s="20"/>
      <c r="D37" s="20"/>
    </row>
    <row r="38" spans="1:4" ht="18.75" hidden="1">
      <c r="A38" s="18" t="s">
        <v>15</v>
      </c>
      <c r="B38" s="19">
        <v>3132</v>
      </c>
      <c r="C38" s="20"/>
      <c r="D38" s="20"/>
    </row>
    <row r="39" spans="1:4" ht="18.75">
      <c r="A39" s="11" t="s">
        <v>12</v>
      </c>
      <c r="B39" s="17"/>
      <c r="C39" s="52">
        <f>SUM(C31:C38)</f>
        <v>1800</v>
      </c>
      <c r="D39" s="52">
        <f>SUM(D31:D38)</f>
        <v>800</v>
      </c>
    </row>
    <row r="40" spans="1:4">
      <c r="A40" s="1"/>
      <c r="B40" s="5"/>
      <c r="C40" s="4"/>
      <c r="D40" s="4"/>
    </row>
    <row r="41" spans="1:4">
      <c r="A41" s="1"/>
      <c r="B41" s="5"/>
      <c r="C41" s="4"/>
      <c r="D41" s="4"/>
    </row>
    <row r="42" spans="1:4" ht="34.5" customHeight="1">
      <c r="A42" s="82" t="s">
        <v>29</v>
      </c>
      <c r="B42" s="82"/>
      <c r="C42" s="82"/>
      <c r="D42" s="82"/>
    </row>
    <row r="43" spans="1:4">
      <c r="A43" s="1"/>
      <c r="B43" s="5"/>
      <c r="C43" s="4"/>
      <c r="D43" s="4"/>
    </row>
    <row r="44" spans="1:4" ht="56.25">
      <c r="A44" s="44" t="s">
        <v>0</v>
      </c>
      <c r="B44" s="44" t="s">
        <v>1</v>
      </c>
      <c r="C44" s="10" t="s">
        <v>24</v>
      </c>
      <c r="D44" s="10" t="s">
        <v>17</v>
      </c>
    </row>
    <row r="45" spans="1:4" ht="18.75">
      <c r="A45" s="12" t="s">
        <v>3</v>
      </c>
      <c r="B45" s="17">
        <v>2230</v>
      </c>
      <c r="C45" s="51">
        <v>3817.58</v>
      </c>
      <c r="D45" s="51">
        <v>3817.58</v>
      </c>
    </row>
    <row r="46" spans="1:4" ht="18.75" hidden="1">
      <c r="A46" s="12" t="s">
        <v>4</v>
      </c>
      <c r="B46" s="17">
        <v>2240</v>
      </c>
      <c r="C46" s="51"/>
      <c r="D46" s="51"/>
    </row>
    <row r="47" spans="1:4" ht="18.75" hidden="1">
      <c r="A47" s="12" t="s">
        <v>9</v>
      </c>
      <c r="B47" s="17">
        <v>2275</v>
      </c>
      <c r="C47" s="51"/>
      <c r="D47" s="51"/>
    </row>
    <row r="48" spans="1:4" ht="18.75" hidden="1">
      <c r="A48" s="42" t="s">
        <v>14</v>
      </c>
      <c r="B48" s="17">
        <v>2800</v>
      </c>
      <c r="C48" s="51"/>
      <c r="D48" s="51"/>
    </row>
    <row r="49" spans="1:5" ht="37.5" hidden="1">
      <c r="A49" s="42" t="s">
        <v>11</v>
      </c>
      <c r="B49" s="17">
        <v>3110</v>
      </c>
      <c r="C49" s="51"/>
      <c r="D49" s="51"/>
    </row>
    <row r="50" spans="1:5" ht="18.75" hidden="1">
      <c r="A50" s="18" t="s">
        <v>15</v>
      </c>
      <c r="B50" s="19">
        <v>3132</v>
      </c>
      <c r="C50" s="20"/>
      <c r="D50" s="20"/>
    </row>
    <row r="51" spans="1:5" ht="18.75">
      <c r="A51" s="42" t="s">
        <v>12</v>
      </c>
      <c r="B51" s="17"/>
      <c r="C51" s="52">
        <f>SUM(C45:C50)</f>
        <v>3817.58</v>
      </c>
      <c r="D51" s="52">
        <f>SUM(D45:D50)</f>
        <v>3817.58</v>
      </c>
    </row>
    <row r="54" spans="1:5" ht="41.25" customHeight="1">
      <c r="A54" s="82" t="s">
        <v>60</v>
      </c>
      <c r="B54" s="89"/>
      <c r="C54" s="89"/>
      <c r="D54" s="89"/>
    </row>
    <row r="55" spans="1:5" ht="37.5" customHeight="1">
      <c r="A55" s="82"/>
      <c r="B55" s="83"/>
      <c r="C55" s="83"/>
      <c r="D55" s="83"/>
    </row>
    <row r="57" spans="1:5" ht="18.75">
      <c r="A57" s="107" t="s">
        <v>30</v>
      </c>
      <c r="B57" s="108"/>
      <c r="C57" s="86" t="s">
        <v>31</v>
      </c>
      <c r="D57" s="85"/>
    </row>
    <row r="58" spans="1:5" ht="18.75">
      <c r="A58" s="42" t="s">
        <v>39</v>
      </c>
      <c r="B58" s="66">
        <v>2210</v>
      </c>
      <c r="C58" s="92"/>
      <c r="D58" s="93"/>
      <c r="E58" s="55"/>
    </row>
    <row r="59" spans="1:5" ht="18" customHeight="1">
      <c r="A59" s="42" t="s">
        <v>33</v>
      </c>
      <c r="B59" s="66">
        <v>2210</v>
      </c>
      <c r="C59" s="92"/>
      <c r="D59" s="93"/>
      <c r="E59" s="55"/>
    </row>
    <row r="60" spans="1:5" ht="18.75" customHeight="1">
      <c r="A60" s="42" t="s">
        <v>36</v>
      </c>
      <c r="B60" s="66">
        <v>2210</v>
      </c>
      <c r="C60" s="92"/>
      <c r="D60" s="93"/>
      <c r="E60" s="55"/>
    </row>
    <row r="61" spans="1:5" ht="18.75" customHeight="1">
      <c r="A61" s="42" t="s">
        <v>41</v>
      </c>
      <c r="B61" s="38" t="s">
        <v>52</v>
      </c>
      <c r="C61" s="92"/>
      <c r="D61" s="93"/>
      <c r="E61" s="55"/>
    </row>
    <row r="62" spans="1:5" ht="18.75" customHeight="1">
      <c r="A62" s="42" t="s">
        <v>32</v>
      </c>
      <c r="B62" s="66">
        <v>2210</v>
      </c>
      <c r="C62" s="92"/>
      <c r="D62" s="93"/>
      <c r="E62" s="55"/>
    </row>
    <row r="63" spans="1:5" ht="18.75" customHeight="1">
      <c r="A63" s="42" t="s">
        <v>34</v>
      </c>
      <c r="B63" s="66">
        <v>2210</v>
      </c>
      <c r="C63" s="92"/>
      <c r="D63" s="93"/>
      <c r="E63" s="55"/>
    </row>
    <row r="64" spans="1:5" ht="18.75">
      <c r="A64" s="42" t="s">
        <v>40</v>
      </c>
      <c r="B64" s="66">
        <v>2210</v>
      </c>
      <c r="C64" s="92"/>
      <c r="D64" s="93"/>
      <c r="E64" s="55"/>
    </row>
    <row r="65" spans="1:5" ht="18.75" customHeight="1">
      <c r="A65" s="42" t="s">
        <v>35</v>
      </c>
      <c r="B65" s="66">
        <v>3110</v>
      </c>
      <c r="C65" s="92"/>
      <c r="D65" s="93"/>
      <c r="E65" s="55"/>
    </row>
    <row r="66" spans="1:5" ht="18.75" customHeight="1">
      <c r="A66" s="42" t="s">
        <v>37</v>
      </c>
      <c r="B66" s="66">
        <v>2210</v>
      </c>
      <c r="C66" s="105"/>
      <c r="D66" s="106"/>
      <c r="E66" s="55"/>
    </row>
    <row r="67" spans="1:5" ht="18.75" customHeight="1">
      <c r="A67" s="42" t="s">
        <v>38</v>
      </c>
      <c r="B67" s="66">
        <v>2210</v>
      </c>
      <c r="C67" s="105"/>
      <c r="D67" s="106"/>
      <c r="E67" s="55"/>
    </row>
    <row r="68" spans="1:5" ht="18.75" customHeight="1">
      <c r="A68" s="42" t="s">
        <v>50</v>
      </c>
      <c r="B68" s="66">
        <v>2240</v>
      </c>
      <c r="C68" s="105"/>
      <c r="D68" s="106"/>
      <c r="E68" s="55"/>
    </row>
    <row r="69" spans="1:5" ht="18.75">
      <c r="A69" s="42" t="s">
        <v>42</v>
      </c>
      <c r="B69" s="66">
        <v>2230</v>
      </c>
      <c r="C69" s="92">
        <v>3817.58</v>
      </c>
      <c r="D69" s="93"/>
      <c r="E69" s="55"/>
    </row>
    <row r="70" spans="1:5" ht="18.75" customHeight="1">
      <c r="A70" s="42" t="s">
        <v>49</v>
      </c>
      <c r="B70" s="66">
        <v>2210</v>
      </c>
      <c r="C70" s="92"/>
      <c r="D70" s="93"/>
      <c r="E70" s="55"/>
    </row>
    <row r="71" spans="1:5" ht="18.75" customHeight="1">
      <c r="A71" s="42" t="s">
        <v>47</v>
      </c>
      <c r="B71" s="66">
        <v>2210</v>
      </c>
      <c r="C71" s="92"/>
      <c r="D71" s="93"/>
      <c r="E71" s="55"/>
    </row>
    <row r="72" spans="1:5" ht="18.75" customHeight="1">
      <c r="A72" s="42" t="s">
        <v>46</v>
      </c>
      <c r="B72" s="66">
        <v>2210</v>
      </c>
      <c r="C72" s="92"/>
      <c r="D72" s="93"/>
      <c r="E72" s="55"/>
    </row>
    <row r="73" spans="1:5" ht="18.75" customHeight="1">
      <c r="A73" s="42" t="s">
        <v>48</v>
      </c>
      <c r="B73" s="67">
        <v>2210</v>
      </c>
      <c r="C73" s="92"/>
      <c r="D73" s="93"/>
      <c r="E73" s="55"/>
    </row>
    <row r="74" spans="1:5" ht="37.5">
      <c r="A74" s="42" t="s">
        <v>51</v>
      </c>
      <c r="B74" s="67">
        <v>3110</v>
      </c>
      <c r="C74" s="92"/>
      <c r="D74" s="93"/>
      <c r="E74" s="55"/>
    </row>
    <row r="75" spans="1:5" ht="18.75">
      <c r="A75" s="73"/>
      <c r="B75" s="74"/>
      <c r="C75" s="92"/>
      <c r="D75" s="93"/>
      <c r="E75" s="55"/>
    </row>
    <row r="76" spans="1:5" ht="18.75">
      <c r="A76" s="73"/>
      <c r="B76" s="74"/>
      <c r="C76" s="90">
        <f>SUM(C58:D75)</f>
        <v>3817.58</v>
      </c>
      <c r="D76" s="91"/>
      <c r="E76" s="55"/>
    </row>
  </sheetData>
  <mergeCells count="30">
    <mergeCell ref="A54:D54"/>
    <mergeCell ref="C73:D73"/>
    <mergeCell ref="A3:D3"/>
    <mergeCell ref="A2:D2"/>
    <mergeCell ref="A5:D5"/>
    <mergeCell ref="A28:D28"/>
    <mergeCell ref="A42:D42"/>
    <mergeCell ref="A55:D55"/>
    <mergeCell ref="A57:B57"/>
    <mergeCell ref="C57:D57"/>
    <mergeCell ref="C60:D60"/>
    <mergeCell ref="C61:D61"/>
    <mergeCell ref="C62:D62"/>
    <mergeCell ref="C63:D63"/>
    <mergeCell ref="C64:D64"/>
    <mergeCell ref="C59:D59"/>
    <mergeCell ref="A76:B76"/>
    <mergeCell ref="C76:D76"/>
    <mergeCell ref="C74:D74"/>
    <mergeCell ref="A75:B75"/>
    <mergeCell ref="C75:D75"/>
    <mergeCell ref="C58:D58"/>
    <mergeCell ref="C71:D71"/>
    <mergeCell ref="C72:D72"/>
    <mergeCell ref="C65:D65"/>
    <mergeCell ref="C66:D66"/>
    <mergeCell ref="C67:D67"/>
    <mergeCell ref="C68:D68"/>
    <mergeCell ref="C69:D69"/>
    <mergeCell ref="C70:D7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77"/>
  <sheetViews>
    <sheetView workbookViewId="0">
      <selection activeCell="F1" sqref="F1:F1048576"/>
    </sheetView>
  </sheetViews>
  <sheetFormatPr defaultRowHeight="15"/>
  <cols>
    <col min="1" max="1" width="40.875" style="3" customWidth="1"/>
    <col min="2" max="2" width="9.375" style="1" customWidth="1"/>
    <col min="3" max="3" width="18.25" customWidth="1"/>
    <col min="4" max="4" width="16.625" customWidth="1"/>
    <col min="5" max="5" width="10" hidden="1" customWidth="1"/>
  </cols>
  <sheetData>
    <row r="2" spans="1:8" ht="58.5" customHeight="1">
      <c r="A2" s="87" t="s">
        <v>69</v>
      </c>
      <c r="B2" s="88"/>
      <c r="C2" s="88"/>
      <c r="D2" s="88"/>
    </row>
    <row r="3" spans="1:8" ht="66.75" customHeight="1">
      <c r="A3" s="98" t="s">
        <v>70</v>
      </c>
      <c r="B3" s="99"/>
      <c r="C3" s="99"/>
      <c r="D3" s="99"/>
      <c r="H3" s="30"/>
    </row>
    <row r="4" spans="1:8" ht="18.75">
      <c r="A4" s="6"/>
      <c r="B4" s="7"/>
      <c r="C4" s="8"/>
      <c r="D4" s="8"/>
    </row>
    <row r="5" spans="1:8" ht="39.75" customHeight="1">
      <c r="A5" s="95" t="s">
        <v>27</v>
      </c>
      <c r="B5" s="96"/>
      <c r="C5" s="96"/>
      <c r="D5" s="96"/>
    </row>
    <row r="6" spans="1:8" s="2" customFormat="1" ht="75.75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8" s="2" customFormat="1" ht="18.75">
      <c r="A7" s="21" t="s">
        <v>23</v>
      </c>
      <c r="B7" s="16">
        <v>2111</v>
      </c>
      <c r="C7" s="56">
        <v>6274050</v>
      </c>
      <c r="D7" s="56">
        <v>1306623.25</v>
      </c>
      <c r="E7" s="25">
        <f>C7-D7</f>
        <v>4967426.75</v>
      </c>
    </row>
    <row r="8" spans="1:8" s="2" customFormat="1" ht="18.75">
      <c r="A8" s="21" t="s">
        <v>44</v>
      </c>
      <c r="B8" s="16">
        <v>2120</v>
      </c>
      <c r="C8" s="56">
        <v>1380300</v>
      </c>
      <c r="D8" s="56">
        <v>288487.90999999997</v>
      </c>
      <c r="E8" s="25">
        <f t="shared" ref="E8:E25" si="0">C8-D8</f>
        <v>1091812.0900000001</v>
      </c>
    </row>
    <row r="9" spans="1:8" ht="37.5">
      <c r="A9" s="11" t="s">
        <v>2</v>
      </c>
      <c r="B9" s="16">
        <v>2210</v>
      </c>
      <c r="C9" s="61">
        <v>129890</v>
      </c>
      <c r="D9" s="61">
        <v>2280</v>
      </c>
      <c r="E9" s="25">
        <f t="shared" si="0"/>
        <v>127610</v>
      </c>
    </row>
    <row r="10" spans="1:8" ht="18.75">
      <c r="A10" s="11" t="s">
        <v>3</v>
      </c>
      <c r="B10" s="16">
        <v>2230</v>
      </c>
      <c r="C10" s="61">
        <v>360520</v>
      </c>
      <c r="D10" s="61">
        <v>80052.61</v>
      </c>
      <c r="E10" s="25">
        <f t="shared" si="0"/>
        <v>280467.39</v>
      </c>
    </row>
    <row r="11" spans="1:8" ht="18.75">
      <c r="A11" s="11" t="s">
        <v>4</v>
      </c>
      <c r="B11" s="16">
        <v>2240</v>
      </c>
      <c r="C11" s="61">
        <v>227660</v>
      </c>
      <c r="D11" s="61">
        <v>12152.54</v>
      </c>
      <c r="E11" s="25">
        <f t="shared" si="0"/>
        <v>215507.46</v>
      </c>
    </row>
    <row r="12" spans="1:8" ht="37.5">
      <c r="A12" s="42" t="s">
        <v>61</v>
      </c>
      <c r="B12" s="16">
        <v>2220</v>
      </c>
      <c r="C12" s="61"/>
      <c r="D12" s="61"/>
      <c r="E12" s="25">
        <f t="shared" si="0"/>
        <v>0</v>
      </c>
    </row>
    <row r="13" spans="1:8" ht="18.75">
      <c r="A13" s="11" t="s">
        <v>5</v>
      </c>
      <c r="B13" s="16">
        <v>2271</v>
      </c>
      <c r="C13" s="61"/>
      <c r="D13" s="61"/>
      <c r="E13" s="25">
        <f t="shared" si="0"/>
        <v>0</v>
      </c>
    </row>
    <row r="14" spans="1:8" ht="37.5">
      <c r="A14" s="11" t="s">
        <v>6</v>
      </c>
      <c r="B14" s="16">
        <v>2272</v>
      </c>
      <c r="C14" s="61"/>
      <c r="D14" s="61"/>
      <c r="E14" s="25">
        <f t="shared" si="0"/>
        <v>0</v>
      </c>
    </row>
    <row r="15" spans="1:8" ht="18.75">
      <c r="A15" s="11" t="s">
        <v>7</v>
      </c>
      <c r="B15" s="16">
        <v>2273</v>
      </c>
      <c r="C15" s="61">
        <v>140400</v>
      </c>
      <c r="D15" s="61">
        <v>12881.54</v>
      </c>
      <c r="E15" s="25">
        <f t="shared" si="0"/>
        <v>127518.45999999999</v>
      </c>
    </row>
    <row r="16" spans="1:8" ht="18.75">
      <c r="A16" s="11" t="s">
        <v>8</v>
      </c>
      <c r="B16" s="16">
        <v>2274</v>
      </c>
      <c r="C16" s="61">
        <v>467090</v>
      </c>
      <c r="D16" s="61">
        <v>17503.98</v>
      </c>
      <c r="E16" s="25">
        <f t="shared" si="0"/>
        <v>449586.02</v>
      </c>
    </row>
    <row r="17" spans="1:8" ht="18.75">
      <c r="A17" s="11" t="s">
        <v>9</v>
      </c>
      <c r="B17" s="16">
        <v>2275</v>
      </c>
      <c r="C17" s="61"/>
      <c r="D17" s="61"/>
      <c r="E17" s="25">
        <f t="shared" si="0"/>
        <v>0</v>
      </c>
    </row>
    <row r="18" spans="1:8" ht="33.75" customHeight="1">
      <c r="A18" s="11" t="s">
        <v>10</v>
      </c>
      <c r="B18" s="16">
        <v>2282</v>
      </c>
      <c r="C18" s="61">
        <v>3330</v>
      </c>
      <c r="D18" s="61"/>
      <c r="E18" s="25">
        <f t="shared" si="0"/>
        <v>3330</v>
      </c>
    </row>
    <row r="19" spans="1:8" ht="18" customHeight="1">
      <c r="A19" s="11" t="s">
        <v>13</v>
      </c>
      <c r="B19" s="16">
        <v>2730</v>
      </c>
      <c r="C19" s="61"/>
      <c r="D19" s="61"/>
      <c r="E19" s="25">
        <f t="shared" si="0"/>
        <v>0</v>
      </c>
    </row>
    <row r="20" spans="1:8" ht="15.75" customHeight="1">
      <c r="A20" s="11" t="s">
        <v>14</v>
      </c>
      <c r="B20" s="16">
        <v>2800</v>
      </c>
      <c r="C20" s="61">
        <v>6100</v>
      </c>
      <c r="D20" s="61"/>
      <c r="E20" s="25">
        <f t="shared" si="0"/>
        <v>6100</v>
      </c>
    </row>
    <row r="21" spans="1:8" ht="39" customHeight="1">
      <c r="A21" s="11" t="s">
        <v>11</v>
      </c>
      <c r="B21" s="16">
        <v>3110</v>
      </c>
      <c r="C21" s="61"/>
      <c r="D21" s="61"/>
      <c r="E21" s="25">
        <f t="shared" si="0"/>
        <v>0</v>
      </c>
      <c r="G21" s="40"/>
    </row>
    <row r="22" spans="1:8" ht="37.5">
      <c r="A22" s="11" t="s">
        <v>20</v>
      </c>
      <c r="B22" s="16">
        <v>3122</v>
      </c>
      <c r="C22" s="61"/>
      <c r="D22" s="61"/>
      <c r="E22" s="25">
        <f t="shared" si="0"/>
        <v>0</v>
      </c>
      <c r="H22" t="s">
        <v>18</v>
      </c>
    </row>
    <row r="23" spans="1:8" ht="18.75">
      <c r="A23" s="11" t="s">
        <v>21</v>
      </c>
      <c r="B23" s="16">
        <v>3132</v>
      </c>
      <c r="C23" s="61"/>
      <c r="D23" s="61"/>
      <c r="E23" s="25">
        <f t="shared" si="0"/>
        <v>0</v>
      </c>
    </row>
    <row r="24" spans="1:8" ht="37.5">
      <c r="A24" s="33" t="s">
        <v>45</v>
      </c>
      <c r="B24" s="16">
        <v>3142</v>
      </c>
      <c r="C24" s="61"/>
      <c r="D24" s="61"/>
      <c r="E24" s="25">
        <f t="shared" si="0"/>
        <v>0</v>
      </c>
    </row>
    <row r="25" spans="1:8" ht="18.75">
      <c r="A25" s="11" t="s">
        <v>12</v>
      </c>
      <c r="B25" s="16"/>
      <c r="C25" s="64">
        <f>SUM(C7:C24)</f>
        <v>8989340</v>
      </c>
      <c r="D25" s="64">
        <f>SUM(D7:D24)</f>
        <v>1719981.83</v>
      </c>
      <c r="E25" s="25">
        <f t="shared" si="0"/>
        <v>7269358.1699999999</v>
      </c>
    </row>
    <row r="26" spans="1:8" ht="18.75">
      <c r="A26" s="6"/>
      <c r="B26" s="7"/>
      <c r="C26" s="8"/>
      <c r="D26" s="8"/>
    </row>
    <row r="27" spans="1:8" ht="33.75" customHeight="1">
      <c r="A27" s="87" t="s">
        <v>28</v>
      </c>
      <c r="B27" s="97"/>
      <c r="C27" s="97"/>
      <c r="D27" s="97"/>
    </row>
    <row r="28" spans="1:8" ht="18.75">
      <c r="A28" s="26"/>
      <c r="B28" s="27"/>
      <c r="C28" s="27"/>
      <c r="D28" s="28"/>
    </row>
    <row r="29" spans="1:8" ht="75">
      <c r="A29" s="15" t="s">
        <v>0</v>
      </c>
      <c r="B29" s="15" t="s">
        <v>1</v>
      </c>
      <c r="C29" s="10" t="s">
        <v>24</v>
      </c>
      <c r="D29" s="10" t="s">
        <v>17</v>
      </c>
    </row>
    <row r="30" spans="1:8" ht="37.5">
      <c r="A30" s="11" t="s">
        <v>2</v>
      </c>
      <c r="B30" s="17">
        <v>2210</v>
      </c>
      <c r="C30" s="20">
        <v>1200</v>
      </c>
      <c r="D30" s="20">
        <v>1200</v>
      </c>
    </row>
    <row r="31" spans="1:8" ht="18.75">
      <c r="A31" s="12" t="s">
        <v>3</v>
      </c>
      <c r="B31" s="17">
        <v>2230</v>
      </c>
      <c r="C31" s="20"/>
      <c r="D31" s="20"/>
    </row>
    <row r="32" spans="1:8" ht="18.75">
      <c r="A32" s="12" t="s">
        <v>4</v>
      </c>
      <c r="B32" s="17">
        <v>2240</v>
      </c>
      <c r="C32" s="20"/>
      <c r="D32" s="20"/>
    </row>
    <row r="33" spans="1:5" ht="18.75">
      <c r="A33" s="42" t="s">
        <v>9</v>
      </c>
      <c r="B33" s="37">
        <v>2275</v>
      </c>
      <c r="C33" s="20">
        <v>8</v>
      </c>
      <c r="D33" s="20">
        <v>8</v>
      </c>
    </row>
    <row r="34" spans="1:5" ht="18.75">
      <c r="A34" s="11" t="s">
        <v>14</v>
      </c>
      <c r="B34" s="17">
        <v>2800</v>
      </c>
      <c r="C34" s="20"/>
      <c r="D34" s="20"/>
    </row>
    <row r="35" spans="1:5" ht="37.5">
      <c r="A35" s="11" t="s">
        <v>11</v>
      </c>
      <c r="B35" s="17">
        <v>3110</v>
      </c>
      <c r="C35" s="20"/>
      <c r="D35" s="20"/>
    </row>
    <row r="36" spans="1:5" ht="18.75">
      <c r="A36" s="18" t="s">
        <v>15</v>
      </c>
      <c r="B36" s="19">
        <v>3132</v>
      </c>
      <c r="C36" s="20"/>
      <c r="D36" s="20"/>
    </row>
    <row r="37" spans="1:5" ht="18.75">
      <c r="A37" s="11" t="s">
        <v>12</v>
      </c>
      <c r="B37" s="17"/>
      <c r="C37" s="52">
        <f>SUM(C30:C36)</f>
        <v>1208</v>
      </c>
      <c r="D37" s="52">
        <f>SUM(D30:D36)</f>
        <v>1208</v>
      </c>
    </row>
    <row r="38" spans="1:5" ht="18.75">
      <c r="A38" s="45"/>
      <c r="B38" s="46"/>
      <c r="C38" s="47"/>
      <c r="D38" s="47"/>
    </row>
    <row r="39" spans="1:5">
      <c r="A39" s="1"/>
      <c r="B39" s="5"/>
      <c r="C39" s="4"/>
      <c r="D39" s="4"/>
    </row>
    <row r="40" spans="1:5" ht="33.75" customHeight="1">
      <c r="A40" s="82" t="s">
        <v>29</v>
      </c>
      <c r="B40" s="83"/>
      <c r="C40" s="83"/>
      <c r="D40" s="83"/>
    </row>
    <row r="41" spans="1:5">
      <c r="A41" s="1"/>
      <c r="B41" s="5"/>
      <c r="C41" s="4"/>
      <c r="D41" s="4"/>
    </row>
    <row r="42" spans="1:5" ht="75">
      <c r="A42" s="15" t="s">
        <v>0</v>
      </c>
      <c r="B42" s="15" t="s">
        <v>1</v>
      </c>
      <c r="C42" s="10" t="s">
        <v>24</v>
      </c>
      <c r="D42" s="10" t="s">
        <v>17</v>
      </c>
    </row>
    <row r="43" spans="1:5" ht="37.5">
      <c r="A43" s="11" t="s">
        <v>2</v>
      </c>
      <c r="B43" s="17">
        <v>2210</v>
      </c>
      <c r="C43" s="51">
        <v>60000</v>
      </c>
      <c r="D43" s="51">
        <v>60000</v>
      </c>
      <c r="E43" s="55"/>
    </row>
    <row r="44" spans="1:5" ht="18.75">
      <c r="A44" s="12" t="s">
        <v>3</v>
      </c>
      <c r="B44" s="17">
        <v>2230</v>
      </c>
      <c r="C44" s="51">
        <v>2917</v>
      </c>
      <c r="D44" s="51">
        <v>2917</v>
      </c>
      <c r="E44" s="55"/>
    </row>
    <row r="45" spans="1:5" ht="18.75" hidden="1">
      <c r="A45" s="12" t="s">
        <v>4</v>
      </c>
      <c r="B45" s="17">
        <v>2240</v>
      </c>
      <c r="C45" s="51"/>
      <c r="D45" s="51"/>
      <c r="E45" s="55"/>
    </row>
    <row r="46" spans="1:5" ht="18.75" hidden="1">
      <c r="A46" s="12" t="s">
        <v>9</v>
      </c>
      <c r="B46" s="17">
        <v>2275</v>
      </c>
      <c r="C46" s="51"/>
      <c r="D46" s="51"/>
      <c r="E46" s="55"/>
    </row>
    <row r="47" spans="1:5" ht="18.75" hidden="1">
      <c r="A47" s="11" t="s">
        <v>14</v>
      </c>
      <c r="B47" s="17">
        <v>2800</v>
      </c>
      <c r="C47" s="51"/>
      <c r="D47" s="51"/>
      <c r="E47" s="55"/>
    </row>
    <row r="48" spans="1:5" ht="37.5" hidden="1">
      <c r="A48" s="11" t="s">
        <v>11</v>
      </c>
      <c r="B48" s="17">
        <v>3110</v>
      </c>
      <c r="C48" s="51"/>
      <c r="D48" s="51"/>
      <c r="E48" s="55"/>
    </row>
    <row r="49" spans="1:5" ht="18.75" hidden="1">
      <c r="A49" s="18" t="s">
        <v>15</v>
      </c>
      <c r="B49" s="19">
        <v>3132</v>
      </c>
      <c r="C49" s="20"/>
      <c r="D49" s="20"/>
      <c r="E49" s="55"/>
    </row>
    <row r="50" spans="1:5" ht="18.75">
      <c r="A50" s="11" t="s">
        <v>12</v>
      </c>
      <c r="B50" s="17"/>
      <c r="C50" s="52">
        <f>SUM(C43:C48)</f>
        <v>62917</v>
      </c>
      <c r="D50" s="52">
        <f>D43+D44+D47+D48+D49+D45</f>
        <v>62917</v>
      </c>
      <c r="E50" s="55"/>
    </row>
    <row r="51" spans="1:5">
      <c r="C51" s="55"/>
      <c r="D51" s="55"/>
      <c r="E51" s="55"/>
    </row>
    <row r="54" spans="1:5" ht="34.5" customHeight="1">
      <c r="A54" s="82" t="s">
        <v>58</v>
      </c>
      <c r="B54" s="89"/>
      <c r="C54" s="89"/>
      <c r="D54" s="89"/>
    </row>
    <row r="56" spans="1:5" ht="18.75">
      <c r="A56" s="84" t="s">
        <v>30</v>
      </c>
      <c r="B56" s="85"/>
      <c r="C56" s="86" t="s">
        <v>31</v>
      </c>
      <c r="D56" s="85"/>
    </row>
    <row r="57" spans="1:5" ht="18.75">
      <c r="A57" s="42" t="s">
        <v>39</v>
      </c>
      <c r="B57" s="37">
        <v>2210</v>
      </c>
      <c r="C57" s="94"/>
      <c r="D57" s="94"/>
    </row>
    <row r="58" spans="1:5" ht="17.25" customHeight="1">
      <c r="A58" s="42" t="s">
        <v>33</v>
      </c>
      <c r="B58" s="37">
        <v>2210</v>
      </c>
      <c r="C58" s="105"/>
      <c r="D58" s="106"/>
    </row>
    <row r="59" spans="1:5" ht="18.75">
      <c r="A59" s="42" t="s">
        <v>36</v>
      </c>
      <c r="B59" s="37">
        <v>2210</v>
      </c>
      <c r="C59" s="105"/>
      <c r="D59" s="106"/>
    </row>
    <row r="60" spans="1:5" ht="18.75">
      <c r="A60" s="42" t="s">
        <v>41</v>
      </c>
      <c r="B60" s="38">
        <v>3110.221</v>
      </c>
      <c r="C60" s="105"/>
      <c r="D60" s="106"/>
    </row>
    <row r="61" spans="1:5" ht="18.75">
      <c r="A61" s="42" t="s">
        <v>32</v>
      </c>
      <c r="B61" s="37">
        <v>2210</v>
      </c>
      <c r="C61" s="105"/>
      <c r="D61" s="106"/>
    </row>
    <row r="62" spans="1:5" ht="18.75">
      <c r="A62" s="42" t="s">
        <v>34</v>
      </c>
      <c r="B62" s="37">
        <v>2210</v>
      </c>
      <c r="C62" s="105"/>
      <c r="D62" s="106"/>
    </row>
    <row r="63" spans="1:5" ht="18.75">
      <c r="A63" s="42" t="s">
        <v>40</v>
      </c>
      <c r="B63" s="37">
        <v>2210</v>
      </c>
      <c r="C63" s="105"/>
      <c r="D63" s="106"/>
    </row>
    <row r="64" spans="1:5" ht="18.75">
      <c r="A64" s="42" t="s">
        <v>35</v>
      </c>
      <c r="B64" s="37">
        <v>3110</v>
      </c>
      <c r="C64" s="92"/>
      <c r="D64" s="93"/>
    </row>
    <row r="65" spans="1:4" ht="18.75">
      <c r="A65" s="42" t="s">
        <v>37</v>
      </c>
      <c r="B65" s="37">
        <v>2210</v>
      </c>
      <c r="C65" s="105"/>
      <c r="D65" s="106"/>
    </row>
    <row r="66" spans="1:4" ht="18.75">
      <c r="A66" s="42" t="s">
        <v>38</v>
      </c>
      <c r="B66" s="37">
        <v>2210</v>
      </c>
      <c r="C66" s="105"/>
      <c r="D66" s="106"/>
    </row>
    <row r="67" spans="1:4" ht="18.75">
      <c r="A67" s="42" t="s">
        <v>50</v>
      </c>
      <c r="B67" s="37">
        <v>2240</v>
      </c>
      <c r="C67" s="105"/>
      <c r="D67" s="106"/>
    </row>
    <row r="68" spans="1:4" ht="18.75">
      <c r="A68" s="42" t="s">
        <v>42</v>
      </c>
      <c r="B68" s="37">
        <v>2230</v>
      </c>
      <c r="C68" s="92">
        <v>2917</v>
      </c>
      <c r="D68" s="93"/>
    </row>
    <row r="69" spans="1:4" ht="18.75">
      <c r="A69" s="42" t="s">
        <v>71</v>
      </c>
      <c r="B69" s="37">
        <v>2210</v>
      </c>
      <c r="C69" s="92">
        <v>60000</v>
      </c>
      <c r="D69" s="93"/>
    </row>
    <row r="70" spans="1:4" ht="18.75">
      <c r="A70" s="42" t="s">
        <v>49</v>
      </c>
      <c r="B70" s="37">
        <v>2210</v>
      </c>
      <c r="C70" s="92"/>
      <c r="D70" s="93"/>
    </row>
    <row r="71" spans="1:4" ht="18.75">
      <c r="A71" s="42" t="s">
        <v>47</v>
      </c>
      <c r="B71" s="37">
        <v>2210</v>
      </c>
      <c r="C71" s="92"/>
      <c r="D71" s="93"/>
    </row>
    <row r="72" spans="1:4" ht="18.75">
      <c r="A72" s="42" t="s">
        <v>46</v>
      </c>
      <c r="B72" s="37">
        <v>2210</v>
      </c>
      <c r="C72" s="92"/>
      <c r="D72" s="93"/>
    </row>
    <row r="73" spans="1:4" ht="18.75">
      <c r="A73" s="42" t="s">
        <v>48</v>
      </c>
      <c r="B73" s="43">
        <v>2210</v>
      </c>
      <c r="C73" s="92"/>
      <c r="D73" s="93"/>
    </row>
    <row r="74" spans="1:4" ht="18.75">
      <c r="A74" s="73"/>
      <c r="B74" s="74"/>
      <c r="C74" s="92"/>
      <c r="D74" s="93"/>
    </row>
    <row r="75" spans="1:4" ht="18.75">
      <c r="A75" s="73"/>
      <c r="B75" s="74"/>
      <c r="C75" s="90">
        <f>SUM(C57:D74)</f>
        <v>62917</v>
      </c>
      <c r="D75" s="91"/>
    </row>
    <row r="77" spans="1:4" ht="38.25" hidden="1" customHeight="1">
      <c r="A77" s="82" t="s">
        <v>57</v>
      </c>
      <c r="B77" s="83"/>
      <c r="C77" s="83"/>
      <c r="D77" s="83"/>
    </row>
  </sheetData>
  <mergeCells count="30"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74"/>
  <sheetViews>
    <sheetView tabSelected="1" topLeftCell="A16" workbookViewId="0">
      <selection activeCell="H41" sqref="H41"/>
    </sheetView>
  </sheetViews>
  <sheetFormatPr defaultRowHeight="15"/>
  <cols>
    <col min="1" max="1" width="40.875" style="3" customWidth="1"/>
    <col min="2" max="2" width="9.75" style="1" customWidth="1"/>
    <col min="3" max="3" width="17.75" customWidth="1"/>
    <col min="4" max="4" width="15" customWidth="1"/>
    <col min="5" max="5" width="10.875" hidden="1" customWidth="1"/>
  </cols>
  <sheetData>
    <row r="2" spans="1:6" ht="57" customHeight="1">
      <c r="A2" s="87" t="s">
        <v>69</v>
      </c>
      <c r="B2" s="88"/>
      <c r="C2" s="88"/>
      <c r="D2" s="88"/>
    </row>
    <row r="3" spans="1:6" ht="57" customHeight="1">
      <c r="A3" s="98" t="s">
        <v>72</v>
      </c>
      <c r="B3" s="99"/>
      <c r="C3" s="99"/>
      <c r="D3" s="99"/>
    </row>
    <row r="4" spans="1:6" ht="18.75">
      <c r="A4" s="6"/>
      <c r="B4" s="7"/>
      <c r="C4" s="8"/>
      <c r="D4" s="8"/>
    </row>
    <row r="5" spans="1:6" ht="45" customHeight="1">
      <c r="A5" s="95" t="s">
        <v>27</v>
      </c>
      <c r="B5" s="96"/>
      <c r="C5" s="96"/>
      <c r="D5" s="96"/>
    </row>
    <row r="6" spans="1:6" s="2" customFormat="1" ht="72.75" customHeight="1">
      <c r="A6" s="9" t="s">
        <v>0</v>
      </c>
      <c r="B6" s="9" t="s">
        <v>1</v>
      </c>
      <c r="C6" s="10" t="s">
        <v>24</v>
      </c>
      <c r="D6" s="10" t="s">
        <v>16</v>
      </c>
    </row>
    <row r="7" spans="1:6" s="2" customFormat="1" ht="18.75">
      <c r="A7" s="21" t="s">
        <v>23</v>
      </c>
      <c r="B7" s="16">
        <v>2111</v>
      </c>
      <c r="C7" s="56">
        <v>2971950</v>
      </c>
      <c r="D7" s="56">
        <v>659661.24</v>
      </c>
      <c r="E7" s="25">
        <f>C7-D7</f>
        <v>2312288.7599999998</v>
      </c>
    </row>
    <row r="8" spans="1:6" s="2" customFormat="1" ht="18.75">
      <c r="A8" s="21" t="s">
        <v>44</v>
      </c>
      <c r="B8" s="16">
        <v>2120</v>
      </c>
      <c r="C8" s="56">
        <v>653830</v>
      </c>
      <c r="D8" s="56">
        <v>146018.1</v>
      </c>
      <c r="E8" s="25">
        <f t="shared" ref="E8:E25" si="0">C8-D8</f>
        <v>507811.9</v>
      </c>
    </row>
    <row r="9" spans="1:6" ht="37.5">
      <c r="A9" s="11" t="s">
        <v>2</v>
      </c>
      <c r="B9" s="16">
        <v>2210</v>
      </c>
      <c r="C9" s="61">
        <v>890</v>
      </c>
      <c r="D9" s="61"/>
      <c r="E9" s="25">
        <f t="shared" si="0"/>
        <v>890</v>
      </c>
    </row>
    <row r="10" spans="1:6" ht="18.75">
      <c r="A10" s="11" t="s">
        <v>3</v>
      </c>
      <c r="B10" s="16">
        <v>2230</v>
      </c>
      <c r="C10" s="61">
        <v>75250</v>
      </c>
      <c r="D10" s="61">
        <v>19582.400000000001</v>
      </c>
      <c r="E10" s="25">
        <f t="shared" si="0"/>
        <v>55667.6</v>
      </c>
      <c r="F10" s="41"/>
    </row>
    <row r="11" spans="1:6" ht="18.75">
      <c r="A11" s="11" t="s">
        <v>4</v>
      </c>
      <c r="B11" s="16">
        <v>2240</v>
      </c>
      <c r="C11" s="61">
        <v>97010</v>
      </c>
      <c r="D11" s="61">
        <v>2076.0700000000002</v>
      </c>
      <c r="E11" s="25">
        <f t="shared" si="0"/>
        <v>94933.93</v>
      </c>
    </row>
    <row r="12" spans="1:6" ht="37.5">
      <c r="A12" s="42" t="s">
        <v>61</v>
      </c>
      <c r="B12" s="16">
        <v>2220</v>
      </c>
      <c r="C12" s="61"/>
      <c r="D12" s="61"/>
      <c r="E12" s="25">
        <f t="shared" si="0"/>
        <v>0</v>
      </c>
    </row>
    <row r="13" spans="1:6" ht="18.75">
      <c r="A13" s="11" t="s">
        <v>5</v>
      </c>
      <c r="B13" s="16">
        <v>2271</v>
      </c>
      <c r="C13" s="61"/>
      <c r="D13" s="61"/>
      <c r="E13" s="25">
        <f t="shared" si="0"/>
        <v>0</v>
      </c>
    </row>
    <row r="14" spans="1:6" ht="37.5">
      <c r="A14" s="11" t="s">
        <v>6</v>
      </c>
      <c r="B14" s="16">
        <v>2272</v>
      </c>
      <c r="C14" s="61">
        <v>4300</v>
      </c>
      <c r="D14" s="61">
        <v>921.6</v>
      </c>
      <c r="E14" s="25">
        <f t="shared" si="0"/>
        <v>3378.4</v>
      </c>
    </row>
    <row r="15" spans="1:6" ht="18.75">
      <c r="A15" s="11" t="s">
        <v>7</v>
      </c>
      <c r="B15" s="16">
        <v>2273</v>
      </c>
      <c r="C15" s="61">
        <v>24680</v>
      </c>
      <c r="D15" s="61">
        <v>4391.25</v>
      </c>
      <c r="E15" s="25">
        <f t="shared" si="0"/>
        <v>20288.75</v>
      </c>
    </row>
    <row r="16" spans="1:6" ht="18.75">
      <c r="A16" s="11" t="s">
        <v>8</v>
      </c>
      <c r="B16" s="16">
        <v>2274</v>
      </c>
      <c r="C16" s="61">
        <v>200</v>
      </c>
      <c r="D16" s="61">
        <v>100.5</v>
      </c>
      <c r="E16" s="25">
        <f t="shared" si="0"/>
        <v>99.5</v>
      </c>
    </row>
    <row r="17" spans="1:8" ht="18.75">
      <c r="A17" s="11" t="s">
        <v>9</v>
      </c>
      <c r="B17" s="16">
        <v>2275</v>
      </c>
      <c r="C17" s="61">
        <v>259020</v>
      </c>
      <c r="D17" s="61"/>
      <c r="E17" s="25">
        <f t="shared" si="0"/>
        <v>259020</v>
      </c>
    </row>
    <row r="18" spans="1:8" ht="34.5" customHeight="1">
      <c r="A18" s="11" t="s">
        <v>10</v>
      </c>
      <c r="B18" s="16">
        <v>2282</v>
      </c>
      <c r="C18" s="61">
        <v>2450</v>
      </c>
      <c r="D18" s="61"/>
      <c r="E18" s="25">
        <f t="shared" si="0"/>
        <v>2450</v>
      </c>
    </row>
    <row r="19" spans="1:8" ht="18" customHeight="1">
      <c r="A19" s="11" t="s">
        <v>13</v>
      </c>
      <c r="B19" s="16">
        <v>2730</v>
      </c>
      <c r="C19" s="61"/>
      <c r="D19" s="61"/>
      <c r="E19" s="25">
        <f t="shared" si="0"/>
        <v>0</v>
      </c>
    </row>
    <row r="20" spans="1:8" ht="15.75" customHeight="1">
      <c r="A20" s="11" t="s">
        <v>14</v>
      </c>
      <c r="B20" s="16">
        <v>2800</v>
      </c>
      <c r="C20" s="61">
        <v>10400</v>
      </c>
      <c r="D20" s="61"/>
      <c r="E20" s="25">
        <f t="shared" si="0"/>
        <v>10400</v>
      </c>
    </row>
    <row r="21" spans="1:8" ht="38.25" customHeight="1">
      <c r="A21" s="11" t="s">
        <v>11</v>
      </c>
      <c r="B21" s="16">
        <v>3110</v>
      </c>
      <c r="C21" s="61"/>
      <c r="D21" s="61"/>
      <c r="E21" s="25">
        <f t="shared" si="0"/>
        <v>0</v>
      </c>
      <c r="G21" s="40"/>
    </row>
    <row r="22" spans="1:8" ht="37.5">
      <c r="A22" s="11" t="s">
        <v>20</v>
      </c>
      <c r="B22" s="16">
        <v>3122</v>
      </c>
      <c r="C22" s="61"/>
      <c r="D22" s="61"/>
      <c r="E22" s="25">
        <f t="shared" si="0"/>
        <v>0</v>
      </c>
      <c r="H22" t="s">
        <v>18</v>
      </c>
    </row>
    <row r="23" spans="1:8" ht="18.75">
      <c r="A23" s="11" t="s">
        <v>21</v>
      </c>
      <c r="B23" s="16">
        <v>3132</v>
      </c>
      <c r="C23" s="61"/>
      <c r="D23" s="61"/>
      <c r="E23" s="25">
        <f t="shared" si="0"/>
        <v>0</v>
      </c>
    </row>
    <row r="24" spans="1:8" ht="37.5">
      <c r="A24" s="33" t="s">
        <v>45</v>
      </c>
      <c r="B24" s="16">
        <v>3142</v>
      </c>
      <c r="C24" s="61"/>
      <c r="D24" s="61"/>
      <c r="E24" s="25">
        <f t="shared" si="0"/>
        <v>0</v>
      </c>
    </row>
    <row r="25" spans="1:8" ht="18.75">
      <c r="A25" s="11" t="s">
        <v>12</v>
      </c>
      <c r="B25" s="12"/>
      <c r="C25" s="64">
        <f>SUM(C7:C24)</f>
        <v>4099980</v>
      </c>
      <c r="D25" s="64">
        <f>SUM(D7:D24)</f>
        <v>832751.15999999992</v>
      </c>
      <c r="E25" s="25">
        <f t="shared" si="0"/>
        <v>3267228.84</v>
      </c>
    </row>
    <row r="26" spans="1:8" ht="18.75">
      <c r="A26" s="6"/>
      <c r="B26" s="7"/>
      <c r="C26" s="58"/>
      <c r="D26" s="58"/>
    </row>
    <row r="27" spans="1:8" ht="30" customHeight="1">
      <c r="A27" s="87" t="s">
        <v>28</v>
      </c>
      <c r="B27" s="97"/>
      <c r="C27" s="97"/>
      <c r="D27" s="97"/>
    </row>
    <row r="28" spans="1:8">
      <c r="D28" s="28"/>
    </row>
    <row r="29" spans="1:8" ht="75">
      <c r="A29" s="15" t="s">
        <v>0</v>
      </c>
      <c r="B29" s="15" t="s">
        <v>1</v>
      </c>
      <c r="C29" s="10" t="s">
        <v>24</v>
      </c>
      <c r="D29" s="10" t="s">
        <v>17</v>
      </c>
    </row>
    <row r="30" spans="1:8" ht="37.5" hidden="1">
      <c r="A30" s="11" t="s">
        <v>2</v>
      </c>
      <c r="B30" s="17">
        <v>2210</v>
      </c>
      <c r="C30" s="13">
        <v>0</v>
      </c>
      <c r="D30" s="13"/>
    </row>
    <row r="31" spans="1:8" ht="18.75">
      <c r="A31" s="12" t="s">
        <v>3</v>
      </c>
      <c r="B31" s="17">
        <v>2230</v>
      </c>
      <c r="C31" s="20"/>
      <c r="D31" s="51"/>
    </row>
    <row r="32" spans="1:8" ht="18.75" hidden="1">
      <c r="A32" s="12" t="s">
        <v>4</v>
      </c>
      <c r="B32" s="17">
        <v>2240</v>
      </c>
      <c r="C32" s="20"/>
      <c r="D32" s="20"/>
    </row>
    <row r="33" spans="1:4" ht="18.75" hidden="1">
      <c r="A33" s="11" t="s">
        <v>14</v>
      </c>
      <c r="B33" s="17">
        <v>2800</v>
      </c>
      <c r="C33" s="20"/>
      <c r="D33" s="20"/>
    </row>
    <row r="34" spans="1:4" ht="37.5" hidden="1">
      <c r="A34" s="11" t="s">
        <v>11</v>
      </c>
      <c r="B34" s="17">
        <v>3110</v>
      </c>
      <c r="C34" s="20"/>
      <c r="D34" s="20"/>
    </row>
    <row r="35" spans="1:4" ht="18.75" hidden="1">
      <c r="A35" s="18" t="s">
        <v>15</v>
      </c>
      <c r="B35" s="19">
        <v>3132</v>
      </c>
      <c r="C35" s="20"/>
      <c r="D35" s="20"/>
    </row>
    <row r="36" spans="1:4" ht="18.75">
      <c r="A36" s="11" t="s">
        <v>12</v>
      </c>
      <c r="B36" s="17"/>
      <c r="C36" s="52">
        <f>SUM(C30:C35)</f>
        <v>0</v>
      </c>
      <c r="D36" s="52">
        <f>SUM(D30:D35)</f>
        <v>0</v>
      </c>
    </row>
    <row r="37" spans="1:4">
      <c r="A37" s="1"/>
      <c r="B37" s="5"/>
      <c r="C37" s="4"/>
      <c r="D37" s="4"/>
    </row>
    <row r="38" spans="1:4">
      <c r="A38" s="1"/>
      <c r="B38" s="5"/>
      <c r="C38" s="4"/>
      <c r="D38" s="4"/>
    </row>
    <row r="39" spans="1:4" ht="36.75" customHeight="1">
      <c r="A39" s="82" t="s">
        <v>29</v>
      </c>
      <c r="B39" s="83"/>
      <c r="C39" s="83"/>
      <c r="D39" s="83"/>
    </row>
    <row r="40" spans="1:4">
      <c r="A40" s="1"/>
      <c r="B40" s="5"/>
      <c r="C40" s="4"/>
      <c r="D40" s="4"/>
    </row>
    <row r="41" spans="1:4" ht="75">
      <c r="A41" s="15" t="s">
        <v>0</v>
      </c>
      <c r="B41" s="15" t="s">
        <v>1</v>
      </c>
      <c r="C41" s="10" t="s">
        <v>24</v>
      </c>
      <c r="D41" s="10" t="s">
        <v>17</v>
      </c>
    </row>
    <row r="42" spans="1:4" ht="37.5" hidden="1">
      <c r="A42" s="11" t="s">
        <v>2</v>
      </c>
      <c r="B42" s="17">
        <v>2210</v>
      </c>
      <c r="C42" s="39"/>
      <c r="D42" s="39"/>
    </row>
    <row r="43" spans="1:4" ht="18.75">
      <c r="A43" s="12" t="s">
        <v>3</v>
      </c>
      <c r="B43" s="17">
        <v>2230</v>
      </c>
      <c r="C43" s="51">
        <v>815.49</v>
      </c>
      <c r="D43" s="51">
        <v>815.49</v>
      </c>
    </row>
    <row r="44" spans="1:4" ht="18.75" hidden="1">
      <c r="A44" s="12" t="s">
        <v>4</v>
      </c>
      <c r="B44" s="17">
        <v>2240</v>
      </c>
      <c r="C44" s="51"/>
      <c r="D44" s="51"/>
    </row>
    <row r="45" spans="1:4" ht="18.75" hidden="1">
      <c r="A45" s="42" t="s">
        <v>9</v>
      </c>
      <c r="B45" s="37">
        <v>2275</v>
      </c>
      <c r="C45" s="51"/>
      <c r="D45" s="51"/>
    </row>
    <row r="46" spans="1:4" ht="18.75" hidden="1">
      <c r="A46" s="11" t="s">
        <v>14</v>
      </c>
      <c r="B46" s="17">
        <v>2800</v>
      </c>
      <c r="C46" s="51"/>
      <c r="D46" s="51"/>
    </row>
    <row r="47" spans="1:4" ht="37.5" hidden="1">
      <c r="A47" s="11" t="s">
        <v>11</v>
      </c>
      <c r="B47" s="17">
        <v>3110</v>
      </c>
      <c r="C47" s="51"/>
      <c r="D47" s="51"/>
    </row>
    <row r="48" spans="1:4" ht="18.75" hidden="1">
      <c r="A48" s="18" t="s">
        <v>15</v>
      </c>
      <c r="B48" s="19">
        <v>3132</v>
      </c>
      <c r="C48" s="20"/>
      <c r="D48" s="20"/>
    </row>
    <row r="49" spans="1:4" ht="18.75">
      <c r="A49" s="11" t="s">
        <v>12</v>
      </c>
      <c r="B49" s="17"/>
      <c r="C49" s="52">
        <f>SUM(C42:C48)</f>
        <v>815.49</v>
      </c>
      <c r="D49" s="52">
        <f>SUM(D42:D48)</f>
        <v>815.49</v>
      </c>
    </row>
    <row r="50" spans="1:4" ht="18.75">
      <c r="A50" s="45"/>
      <c r="B50" s="46"/>
      <c r="C50" s="47"/>
      <c r="D50" s="47"/>
    </row>
    <row r="51" spans="1:4" ht="18.75">
      <c r="A51" s="45"/>
      <c r="B51" s="46"/>
      <c r="C51" s="47"/>
      <c r="D51" s="47"/>
    </row>
    <row r="54" spans="1:4" ht="34.5" customHeight="1">
      <c r="A54" s="82" t="s">
        <v>59</v>
      </c>
      <c r="B54" s="89"/>
      <c r="C54" s="89"/>
      <c r="D54" s="89"/>
    </row>
    <row r="56" spans="1:4" ht="18.75">
      <c r="A56" s="84" t="s">
        <v>30</v>
      </c>
      <c r="B56" s="85"/>
      <c r="C56" s="86" t="s">
        <v>31</v>
      </c>
      <c r="D56" s="85"/>
    </row>
    <row r="57" spans="1:4" ht="18.75">
      <c r="A57" s="42" t="s">
        <v>39</v>
      </c>
      <c r="B57" s="37">
        <v>2210</v>
      </c>
      <c r="C57" s="102"/>
      <c r="D57" s="102"/>
    </row>
    <row r="58" spans="1:4" ht="18.75">
      <c r="A58" s="42" t="s">
        <v>33</v>
      </c>
      <c r="B58" s="37">
        <v>2210</v>
      </c>
      <c r="C58" s="100"/>
      <c r="D58" s="101"/>
    </row>
    <row r="59" spans="1:4" ht="18.75">
      <c r="A59" s="42" t="s">
        <v>36</v>
      </c>
      <c r="B59" s="37">
        <v>2210</v>
      </c>
      <c r="C59" s="78"/>
      <c r="D59" s="79"/>
    </row>
    <row r="60" spans="1:4" ht="18.75">
      <c r="A60" s="42" t="s">
        <v>41</v>
      </c>
      <c r="B60" s="38">
        <v>3110.221</v>
      </c>
      <c r="C60" s="78"/>
      <c r="D60" s="79"/>
    </row>
    <row r="61" spans="1:4" ht="18.75">
      <c r="A61" s="42" t="s">
        <v>32</v>
      </c>
      <c r="B61" s="37">
        <v>2210</v>
      </c>
      <c r="C61" s="78"/>
      <c r="D61" s="79"/>
    </row>
    <row r="62" spans="1:4" ht="18.75">
      <c r="A62" s="42" t="s">
        <v>34</v>
      </c>
      <c r="B62" s="37">
        <v>2210</v>
      </c>
      <c r="C62" s="78"/>
      <c r="D62" s="79"/>
    </row>
    <row r="63" spans="1:4" ht="18.75">
      <c r="A63" s="42" t="s">
        <v>40</v>
      </c>
      <c r="B63" s="37">
        <v>2210</v>
      </c>
      <c r="C63" s="78"/>
      <c r="D63" s="79"/>
    </row>
    <row r="64" spans="1:4" ht="18.75">
      <c r="A64" s="42" t="s">
        <v>35</v>
      </c>
      <c r="B64" s="37">
        <v>3110</v>
      </c>
      <c r="C64" s="78"/>
      <c r="D64" s="79"/>
    </row>
    <row r="65" spans="1:4" ht="18.75">
      <c r="A65" s="42" t="s">
        <v>37</v>
      </c>
      <c r="B65" s="37">
        <v>2210</v>
      </c>
      <c r="C65" s="78"/>
      <c r="D65" s="79"/>
    </row>
    <row r="66" spans="1:4" ht="18.75">
      <c r="A66" s="42" t="s">
        <v>38</v>
      </c>
      <c r="B66" s="37">
        <v>2210</v>
      </c>
      <c r="C66" s="78"/>
      <c r="D66" s="79"/>
    </row>
    <row r="67" spans="1:4" ht="18.75">
      <c r="A67" s="42" t="s">
        <v>50</v>
      </c>
      <c r="B67" s="37">
        <v>2240</v>
      </c>
      <c r="C67" s="78"/>
      <c r="D67" s="79"/>
    </row>
    <row r="68" spans="1:4" ht="18.75">
      <c r="A68" s="42" t="s">
        <v>42</v>
      </c>
      <c r="B68" s="37">
        <v>2230</v>
      </c>
      <c r="C68" s="92">
        <v>815.49</v>
      </c>
      <c r="D68" s="93"/>
    </row>
    <row r="69" spans="1:4" ht="18.75">
      <c r="A69" s="42" t="s">
        <v>49</v>
      </c>
      <c r="B69" s="37">
        <v>2210</v>
      </c>
      <c r="C69" s="92"/>
      <c r="D69" s="93"/>
    </row>
    <row r="70" spans="1:4" ht="18.75">
      <c r="A70" s="42" t="s">
        <v>47</v>
      </c>
      <c r="B70" s="37">
        <v>2210</v>
      </c>
      <c r="C70" s="92"/>
      <c r="D70" s="93"/>
    </row>
    <row r="71" spans="1:4" ht="18.75">
      <c r="A71" s="42" t="s">
        <v>46</v>
      </c>
      <c r="B71" s="37">
        <v>2210</v>
      </c>
      <c r="C71" s="92"/>
      <c r="D71" s="93"/>
    </row>
    <row r="72" spans="1:4" ht="18.75">
      <c r="A72" s="42" t="s">
        <v>48</v>
      </c>
      <c r="B72" s="43">
        <v>2210</v>
      </c>
      <c r="C72" s="92"/>
      <c r="D72" s="93"/>
    </row>
    <row r="73" spans="1:4" ht="18.75">
      <c r="A73" s="73"/>
      <c r="B73" s="74"/>
      <c r="C73" s="92"/>
      <c r="D73" s="93"/>
    </row>
    <row r="74" spans="1:4" ht="18.75">
      <c r="A74" s="73"/>
      <c r="B74" s="74"/>
      <c r="C74" s="90">
        <f>SUM(C57:D73)</f>
        <v>815.49</v>
      </c>
      <c r="D74" s="91"/>
    </row>
  </sheetData>
  <mergeCells count="28">
    <mergeCell ref="C58:D58"/>
    <mergeCell ref="C59:D59"/>
    <mergeCell ref="C60:D60"/>
    <mergeCell ref="A3:D3"/>
    <mergeCell ref="C57:D57"/>
    <mergeCell ref="A2:D2"/>
    <mergeCell ref="A5:D5"/>
    <mergeCell ref="A27:D27"/>
    <mergeCell ref="A39:D39"/>
    <mergeCell ref="A56:B56"/>
    <mergeCell ref="C56:D56"/>
    <mergeCell ref="A54:D54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74:B74"/>
    <mergeCell ref="C74:D74"/>
    <mergeCell ref="C70:D70"/>
    <mergeCell ref="C71:D71"/>
    <mergeCell ref="C72:D72"/>
    <mergeCell ref="A73:B73"/>
    <mergeCell ref="C73:D7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5"/>
  <sheetData>
    <row r="2" spans="1:1" ht="18.75">
      <c r="A2" s="7" t="s">
        <v>55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8.75">
      <c r="A53" s="7" t="s">
        <v>54</v>
      </c>
    </row>
    <row r="54" spans="1:4" ht="18.75">
      <c r="A54" s="7" t="s">
        <v>56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Зведена</vt:lpstr>
      <vt:lpstr>Добронадіївська ЗШ І-ІІІ ст</vt:lpstr>
      <vt:lpstr>Попельнастівський ЗШ І-ІІст</vt:lpstr>
      <vt:lpstr>Куколівський НВК</vt:lpstr>
      <vt:lpstr>Олександрівська ЗШ І-ІІІ ст</vt:lpstr>
      <vt:lpstr>Ульянівська ЗШ І-ІІІ ст</vt:lpstr>
      <vt:lpstr>Червонокамянське НВО</vt:lpstr>
      <vt:lpstr>Щасливська ЗШ І-ІІ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Tanya-kassa</cp:lastModifiedBy>
  <cp:lastPrinted>2021-04-12T06:08:39Z</cp:lastPrinted>
  <dcterms:created xsi:type="dcterms:W3CDTF">2017-11-02T06:22:39Z</dcterms:created>
  <dcterms:modified xsi:type="dcterms:W3CDTF">2021-04-12T06:08:42Z</dcterms:modified>
</cp:coreProperties>
</file>